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MyDocument\研究\X線委員会\X線 data base\"/>
    </mc:Choice>
  </mc:AlternateContent>
  <workbookProtection workbookPassword="C8CF" lockStructure="1"/>
  <bookViews>
    <workbookView xWindow="240" yWindow="105" windowWidth="15480" windowHeight="10950" tabRatio="862" activeTab="9"/>
  </bookViews>
  <sheets>
    <sheet name="TOP" sheetId="2" r:id="rId1"/>
    <sheet name="What's New!" sheetId="5" r:id="rId2"/>
    <sheet name="Ni based alloy" sheetId="9" r:id="rId3"/>
    <sheet name="Carbon and alloy steel" sheetId="12" r:id="rId4"/>
    <sheet name="SUS" sheetId="3" r:id="rId5"/>
    <sheet name="Brass" sheetId="8" r:id="rId6"/>
    <sheet name="Copper" sheetId="16" r:id="rId7"/>
    <sheet name="Aluminum" sheetId="15" r:id="rId8"/>
    <sheet name="Ceramics" sheetId="10" r:id="rId9"/>
    <sheet name="Others" sheetId="11" r:id="rId10"/>
    <sheet name="Diffraction elastic consts" sheetId="14" r:id="rId11"/>
    <sheet name="Calculator" sheetId="13" state="hidden" r:id="rId12"/>
  </sheets>
  <definedNames>
    <definedName name="_xlnm._FilterDatabase" localSheetId="5" hidden="1">Brass!$B$2:$P$2</definedName>
    <definedName name="_xlnm._FilterDatabase" localSheetId="3" hidden="1">'Carbon and alloy steel'!$B$2:$P$25</definedName>
    <definedName name="_xlnm._FilterDatabase" localSheetId="8" hidden="1">Ceramics!$B$2:$P$32</definedName>
    <definedName name="_xlnm._FilterDatabase" localSheetId="2" hidden="1">'Ni based alloy'!$B$2:$P$24</definedName>
    <definedName name="_xlnm._FilterDatabase" localSheetId="9" hidden="1">Others!$B$2:$P$51</definedName>
    <definedName name="_xlnm._FilterDatabase" localSheetId="4" hidden="1">SUS!$B$2:$P$21</definedName>
    <definedName name="_xlnm.Print_Area" localSheetId="9">Others!$B$2:$P$19</definedName>
    <definedName name="_xlnm.Print_Area" localSheetId="4">SUS!$B$2:$P$13</definedName>
    <definedName name="solver_adj" localSheetId="11" hidden="1">Calculator!$H$3:$J$3</definedName>
    <definedName name="solver_cvg" localSheetId="11" hidden="1">0.001</definedName>
    <definedName name="solver_drv" localSheetId="11" hidden="1">1</definedName>
    <definedName name="solver_est" localSheetId="11" hidden="1">1</definedName>
    <definedName name="solver_itr" localSheetId="11" hidden="1">10000</definedName>
    <definedName name="solver_lhs1" localSheetId="11" hidden="1">Calculator!$L$3</definedName>
    <definedName name="solver_lin" localSheetId="11" hidden="1">2</definedName>
    <definedName name="solver_neg" localSheetId="11" hidden="1">2</definedName>
    <definedName name="solver_num" localSheetId="11" hidden="1">0</definedName>
    <definedName name="solver_nwt" localSheetId="11" hidden="1">1</definedName>
    <definedName name="solver_opt" localSheetId="11" hidden="1">Calculator!$L$4</definedName>
    <definedName name="solver_pre" localSheetId="11" hidden="1">0.00000001</definedName>
    <definedName name="solver_rel1" localSheetId="11" hidden="1">2</definedName>
    <definedName name="solver_rhs1" localSheetId="11" hidden="1">0</definedName>
    <definedName name="solver_scl" localSheetId="11" hidden="1">2</definedName>
    <definedName name="solver_sho" localSheetId="11" hidden="1">1</definedName>
    <definedName name="solver_tim" localSheetId="11" hidden="1">10000</definedName>
    <definedName name="solver_tol" localSheetId="11" hidden="1">0.03</definedName>
    <definedName name="solver_typ" localSheetId="11" hidden="1">3</definedName>
    <definedName name="solver_val" localSheetId="11" hidden="1">0</definedName>
  </definedNames>
  <calcPr calcId="162913"/>
</workbook>
</file>

<file path=xl/calcChain.xml><?xml version="1.0" encoding="utf-8"?>
<calcChain xmlns="http://schemas.openxmlformats.org/spreadsheetml/2006/main">
  <c r="J65" i="11" l="1"/>
  <c r="J54" i="11"/>
  <c r="H19" i="13" l="1"/>
  <c r="I20" i="13" s="1"/>
  <c r="I19" i="13"/>
  <c r="J19" i="13"/>
  <c r="H3" i="13"/>
  <c r="I6" i="13" s="1"/>
  <c r="I3" i="13"/>
  <c r="I5" i="13"/>
  <c r="I12" i="13" s="1"/>
  <c r="J3" i="13"/>
  <c r="I7" i="13"/>
  <c r="H28" i="13"/>
  <c r="D20" i="14"/>
  <c r="B21" i="13"/>
  <c r="B20" i="13" s="1"/>
  <c r="B23" i="13" s="1"/>
  <c r="B22" i="13"/>
  <c r="I10" i="13" l="1"/>
  <c r="I15" i="13" s="1"/>
  <c r="C15" i="13" s="1"/>
  <c r="B16" i="13" s="1"/>
  <c r="I9" i="13"/>
  <c r="I11" i="13"/>
  <c r="I16" i="13" s="1"/>
  <c r="D15" i="13" s="1"/>
  <c r="C16" i="13" s="1"/>
  <c r="C17" i="13" s="1"/>
  <c r="H27" i="13"/>
  <c r="C20" i="14" s="1"/>
  <c r="I13" i="13"/>
  <c r="E15" i="13" s="1"/>
  <c r="D16" i="13" s="1"/>
  <c r="B17" i="13" l="1"/>
  <c r="B18" i="13" s="1"/>
  <c r="B19" i="13" l="1"/>
  <c r="B26" i="13" s="1"/>
  <c r="E27" i="13" s="1"/>
  <c r="B25" i="13"/>
  <c r="D27" i="13" s="1"/>
  <c r="B24" i="13"/>
  <c r="C27" i="13" s="1"/>
  <c r="B27" i="13" l="1"/>
  <c r="I23" i="13"/>
  <c r="I24" i="13"/>
  <c r="I26" i="13" s="1"/>
  <c r="B21" i="14" s="1"/>
  <c r="I27" i="13" l="1"/>
  <c r="C21" i="14" s="1"/>
  <c r="I28" i="13"/>
  <c r="D21" i="14" s="1"/>
</calcChain>
</file>

<file path=xl/sharedStrings.xml><?xml version="1.0" encoding="utf-8"?>
<sst xmlns="http://schemas.openxmlformats.org/spreadsheetml/2006/main" count="2373" uniqueCount="488">
  <si>
    <t>Stress constants
K (MPa/deg)</t>
    <phoneticPr fontId="4"/>
  </si>
  <si>
    <t>Material</t>
    <phoneticPr fontId="4"/>
  </si>
  <si>
    <r>
      <t>E/(1+</t>
    </r>
    <r>
      <rPr>
        <sz val="11"/>
        <rFont val="Symbol"/>
        <family val="1"/>
        <charset val="2"/>
      </rPr>
      <t>n</t>
    </r>
    <r>
      <rPr>
        <sz val="11"/>
        <rFont val="Arial"/>
        <family val="2"/>
      </rPr>
      <t>)
(GPa)</t>
    </r>
    <phoneticPr fontId="4"/>
  </si>
  <si>
    <t>References</t>
    <phoneticPr fontId="4"/>
  </si>
  <si>
    <t>No.</t>
    <phoneticPr fontId="4"/>
  </si>
  <si>
    <t>O</t>
    <phoneticPr fontId="4"/>
  </si>
  <si>
    <t>Remarks</t>
    <phoneticPr fontId="4"/>
  </si>
  <si>
    <t>Experiment</t>
    <phoneticPr fontId="4"/>
  </si>
  <si>
    <t>References</t>
    <phoneticPr fontId="4"/>
  </si>
  <si>
    <r>
      <t>a</t>
    </r>
    <r>
      <rPr>
        <sz val="11"/>
        <rFont val="Arial"/>
        <family val="2"/>
      </rPr>
      <t>-Cu</t>
    </r>
    <phoneticPr fontId="4"/>
  </si>
  <si>
    <r>
      <t>Co-K</t>
    </r>
    <r>
      <rPr>
        <sz val="11"/>
        <rFont val="Symbol"/>
        <family val="1"/>
        <charset val="2"/>
      </rPr>
      <t>a</t>
    </r>
    <phoneticPr fontId="4"/>
  </si>
  <si>
    <r>
      <t>Diffraction angle,
2</t>
    </r>
    <r>
      <rPr>
        <sz val="11"/>
        <rFont val="Symbol"/>
        <family val="1"/>
        <charset val="2"/>
      </rPr>
      <t>q</t>
    </r>
    <r>
      <rPr>
        <sz val="11"/>
        <rFont val="Arial"/>
        <family val="2"/>
      </rPr>
      <t>, (deg)</t>
    </r>
    <phoneticPr fontId="4"/>
  </si>
  <si>
    <r>
      <t>Diffraction angle,
2</t>
    </r>
    <r>
      <rPr>
        <sz val="11"/>
        <rFont val="Symbol"/>
        <family val="1"/>
        <charset val="2"/>
      </rPr>
      <t>q</t>
    </r>
    <r>
      <rPr>
        <sz val="8"/>
        <rFont val="Symbol"/>
        <family val="1"/>
        <charset val="2"/>
      </rPr>
      <t>0</t>
    </r>
    <r>
      <rPr>
        <sz val="11"/>
        <rFont val="Arial"/>
        <family val="2"/>
      </rPr>
      <t>, (deg)</t>
    </r>
    <phoneticPr fontId="4"/>
  </si>
  <si>
    <t>Diffraction 
plane</t>
    <phoneticPr fontId="4"/>
  </si>
  <si>
    <t>Calculated by Reuss model</t>
    <phoneticPr fontId="4"/>
  </si>
  <si>
    <t>辛島誠一　他２名,材料，12，p.848 (1963 )</t>
    <phoneticPr fontId="4"/>
  </si>
  <si>
    <r>
      <t>(a+b</t>
    </r>
    <r>
      <rPr>
        <sz val="10"/>
        <color indexed="8"/>
        <rFont val="Arial"/>
        <family val="2"/>
      </rPr>
      <t>)-Brass</t>
    </r>
    <phoneticPr fontId="4"/>
  </si>
  <si>
    <r>
      <t>b</t>
    </r>
    <r>
      <rPr>
        <sz val="11"/>
        <rFont val="Arial"/>
        <family val="2"/>
      </rPr>
      <t>-CuZn</t>
    </r>
    <phoneticPr fontId="4"/>
  </si>
  <si>
    <t>Internet link (in Japanes)</t>
    <phoneticPr fontId="4"/>
  </si>
  <si>
    <t>Temperature, T (°C)</t>
    <phoneticPr fontId="4"/>
  </si>
  <si>
    <t>Probe</t>
    <phoneticPr fontId="4"/>
  </si>
  <si>
    <t>Inconel-X</t>
    <phoneticPr fontId="4"/>
  </si>
  <si>
    <t>X-ray</t>
    <phoneticPr fontId="4"/>
  </si>
  <si>
    <r>
      <t>Cr-K</t>
    </r>
    <r>
      <rPr>
        <sz val="11"/>
        <rFont val="Symbol"/>
        <family val="1"/>
        <charset val="2"/>
      </rPr>
      <t>b</t>
    </r>
    <phoneticPr fontId="4"/>
  </si>
  <si>
    <t>r.t.</t>
    <phoneticPr fontId="4"/>
  </si>
  <si>
    <t>Temperature, 
T (°C)</t>
    <phoneticPr fontId="4"/>
  </si>
  <si>
    <r>
      <t>Cr-K</t>
    </r>
    <r>
      <rPr>
        <sz val="11"/>
        <rFont val="Symbol"/>
        <family val="1"/>
        <charset val="2"/>
      </rPr>
      <t>a</t>
    </r>
    <phoneticPr fontId="4"/>
  </si>
  <si>
    <t>X-ray</t>
    <phoneticPr fontId="4"/>
  </si>
  <si>
    <t xml:space="preserve">Patially stabilized cubic Zirconia </t>
    <phoneticPr fontId="4"/>
  </si>
  <si>
    <t>t-ZrO2</t>
    <phoneticPr fontId="4"/>
  </si>
  <si>
    <t>X-ray</t>
    <phoneticPr fontId="4"/>
  </si>
  <si>
    <t>r.t.</t>
    <phoneticPr fontId="4"/>
  </si>
  <si>
    <t>鈴木賢治　他2名,材料，43，p.779 (1994 )</t>
    <phoneticPr fontId="4"/>
  </si>
  <si>
    <t>平修二　他２名,材料，27，p.251 (1978 )</t>
    <phoneticPr fontId="4"/>
  </si>
  <si>
    <t>S35C</t>
    <phoneticPr fontId="4"/>
  </si>
  <si>
    <t>r.t</t>
    <phoneticPr fontId="4"/>
  </si>
  <si>
    <t>Cosine alpha method</t>
    <phoneticPr fontId="4"/>
  </si>
  <si>
    <t>Titanium Aluminide intermetallic Compound</t>
    <phoneticPr fontId="4"/>
  </si>
  <si>
    <r>
      <t>g</t>
    </r>
    <r>
      <rPr>
        <sz val="11"/>
        <rFont val="Arial"/>
        <family val="2"/>
      </rPr>
      <t>-TiAl</t>
    </r>
    <phoneticPr fontId="4"/>
  </si>
  <si>
    <t>田畑裕介　他3名,材料，43，p.812 (1994 )</t>
    <phoneticPr fontId="4"/>
  </si>
  <si>
    <t>Experiment</t>
    <phoneticPr fontId="4"/>
  </si>
  <si>
    <t>g-ZrO2</t>
    <phoneticPr fontId="4"/>
  </si>
  <si>
    <r>
      <t>Cr-K</t>
    </r>
    <r>
      <rPr>
        <sz val="11"/>
        <rFont val="Symbol"/>
        <family val="1"/>
        <charset val="2"/>
      </rPr>
      <t>a1</t>
    </r>
    <phoneticPr fontId="4"/>
  </si>
  <si>
    <t>Experiment(After surface lapping)</t>
    <phoneticPr fontId="4"/>
  </si>
  <si>
    <t>加藤寛　他２名,非破壊検査，37，p.587 (1988 )</t>
    <rPh sb="8" eb="11">
      <t>ヒハカイ</t>
    </rPh>
    <rPh sb="11" eb="13">
      <t>ケンサ</t>
    </rPh>
    <phoneticPr fontId="4"/>
  </si>
  <si>
    <t>-</t>
    <phoneticPr fontId="4"/>
  </si>
  <si>
    <t>Silicon Nitride</t>
    <phoneticPr fontId="4"/>
  </si>
  <si>
    <t>X-ray</t>
    <phoneticPr fontId="4"/>
  </si>
  <si>
    <r>
      <t>Cu-K</t>
    </r>
    <r>
      <rPr>
        <sz val="11"/>
        <rFont val="Symbol"/>
        <family val="1"/>
        <charset val="2"/>
      </rPr>
      <t>a</t>
    </r>
    <phoneticPr fontId="4"/>
  </si>
  <si>
    <t>S25C</t>
    <phoneticPr fontId="4"/>
  </si>
  <si>
    <r>
      <t>a</t>
    </r>
    <r>
      <rPr>
        <sz val="11"/>
        <rFont val="Arial"/>
        <family val="2"/>
      </rPr>
      <t>-Fe</t>
    </r>
    <phoneticPr fontId="4"/>
  </si>
  <si>
    <t>Neutron</t>
    <phoneticPr fontId="4"/>
  </si>
  <si>
    <t>0.10984(nm)</t>
    <phoneticPr fontId="4"/>
  </si>
  <si>
    <t>Young's modulus, E(GPa)</t>
    <phoneticPr fontId="4"/>
  </si>
  <si>
    <r>
      <t xml:space="preserve">Poisson's ratio, </t>
    </r>
    <r>
      <rPr>
        <sz val="11"/>
        <rFont val="Symbol"/>
        <family val="1"/>
        <charset val="2"/>
      </rPr>
      <t>n</t>
    </r>
    <phoneticPr fontId="4"/>
  </si>
  <si>
    <r>
      <t>林真琴他4名，材料，</t>
    </r>
    <r>
      <rPr>
        <sz val="11"/>
        <rFont val="ＭＳ Ｐゴシック"/>
        <family val="3"/>
        <charset val="128"/>
      </rPr>
      <t>44，P．1120 （1995）</t>
    </r>
    <rPh sb="0" eb="1">
      <t>ハヤシ</t>
    </rPh>
    <rPh sb="1" eb="3">
      <t>マコト</t>
    </rPh>
    <rPh sb="3" eb="4">
      <t>ホカ</t>
    </rPh>
    <rPh sb="5" eb="6">
      <t>メイ</t>
    </rPh>
    <rPh sb="7" eb="9">
      <t>ザイリョウ</t>
    </rPh>
    <phoneticPr fontId="4"/>
  </si>
  <si>
    <t>110+220+112</t>
    <phoneticPr fontId="4"/>
  </si>
  <si>
    <r>
      <t>田中啓介　他１名</t>
    </r>
    <r>
      <rPr>
        <sz val="11"/>
        <rFont val="Arial"/>
        <family val="2"/>
      </rPr>
      <t>,</t>
    </r>
    <r>
      <rPr>
        <sz val="11"/>
        <rFont val="ＭＳ Ｐゴシック"/>
        <family val="3"/>
        <charset val="128"/>
      </rPr>
      <t>材料，</t>
    </r>
    <r>
      <rPr>
        <sz val="11"/>
        <rFont val="Arial"/>
        <family val="2"/>
      </rPr>
      <t>44</t>
    </r>
    <r>
      <rPr>
        <sz val="11"/>
        <rFont val="ＭＳ Ｐゴシック"/>
        <family val="3"/>
        <charset val="128"/>
      </rPr>
      <t>，</t>
    </r>
    <r>
      <rPr>
        <sz val="11"/>
        <rFont val="Arial"/>
        <family val="2"/>
      </rPr>
      <t>p.1110 (1995 )</t>
    </r>
    <phoneticPr fontId="4"/>
  </si>
  <si>
    <r>
      <t>Co-K</t>
    </r>
    <r>
      <rPr>
        <sz val="11"/>
        <rFont val="Symbol"/>
        <family val="1"/>
        <charset val="2"/>
      </rPr>
      <t>a</t>
    </r>
    <phoneticPr fontId="4"/>
  </si>
  <si>
    <r>
      <t>Fe-K</t>
    </r>
    <r>
      <rPr>
        <sz val="11"/>
        <rFont val="Symbol"/>
        <family val="1"/>
        <charset val="2"/>
      </rPr>
      <t>a</t>
    </r>
    <phoneticPr fontId="4"/>
  </si>
  <si>
    <r>
      <t>V-K</t>
    </r>
    <r>
      <rPr>
        <sz val="11"/>
        <rFont val="Symbol"/>
        <family val="1"/>
        <charset val="2"/>
      </rPr>
      <t>a</t>
    </r>
    <phoneticPr fontId="4"/>
  </si>
  <si>
    <r>
      <t>Co-K</t>
    </r>
    <r>
      <rPr>
        <sz val="11"/>
        <rFont val="Symbol"/>
        <family val="1"/>
        <charset val="2"/>
      </rPr>
      <t>a1</t>
    </r>
    <phoneticPr fontId="4"/>
  </si>
  <si>
    <t>鈴木賢治　他１名,材料，40，p.818 (1991 )</t>
    <phoneticPr fontId="4"/>
  </si>
  <si>
    <r>
      <t>g</t>
    </r>
    <r>
      <rPr>
        <sz val="11"/>
        <rFont val="Arial"/>
        <family val="2"/>
      </rPr>
      <t>-TiC</t>
    </r>
    <phoneticPr fontId="4"/>
  </si>
  <si>
    <t>高瀬清　他3名,材料，39，p.632 (1990 )</t>
    <phoneticPr fontId="4"/>
  </si>
  <si>
    <t>Experiment(TiC was coated on S45C by CVD. As coated)</t>
    <phoneticPr fontId="4"/>
  </si>
  <si>
    <t>Experiment(TiC was coated on S45C by CVD. After Quenched)</t>
    <phoneticPr fontId="4"/>
  </si>
  <si>
    <t>Experiment(TiC was coated on S45C by CVD. After Annealed)</t>
    <phoneticPr fontId="4"/>
  </si>
  <si>
    <r>
      <t>b</t>
    </r>
    <r>
      <rPr>
        <sz val="11"/>
        <rFont val="Arial"/>
        <family val="2"/>
      </rPr>
      <t>-Si3N4</t>
    </r>
    <phoneticPr fontId="4"/>
  </si>
  <si>
    <t>2.1.10</t>
    <phoneticPr fontId="4"/>
  </si>
  <si>
    <t>Aluminum oxide</t>
    <phoneticPr fontId="4"/>
  </si>
  <si>
    <r>
      <t>a</t>
    </r>
    <r>
      <rPr>
        <sz val="11"/>
        <rFont val="Arial"/>
        <family val="2"/>
      </rPr>
      <t>-Al2O3</t>
    </r>
    <phoneticPr fontId="4"/>
  </si>
  <si>
    <t>鈴木賢治　他１名,材料，37，p.586 (1988 )</t>
  </si>
  <si>
    <t>Experiment (Air-pressure sintering)</t>
    <phoneticPr fontId="4"/>
  </si>
  <si>
    <t>Experiment(Purity 92%, Air-pressure sintering)</t>
    <phoneticPr fontId="4"/>
  </si>
  <si>
    <t>Experiment(Purity 99%, Air-pressure sintering)</t>
    <phoneticPr fontId="4"/>
  </si>
  <si>
    <t>Wave length</t>
    <phoneticPr fontId="4"/>
  </si>
  <si>
    <t>Experiment(Purity 96%, Air-pressure sintering)</t>
    <phoneticPr fontId="4"/>
  </si>
  <si>
    <t>hydroxy-apatite</t>
    <phoneticPr fontId="4"/>
  </si>
  <si>
    <t>072+352</t>
    <phoneticPr fontId="4"/>
  </si>
  <si>
    <r>
      <t>M</t>
    </r>
    <r>
      <rPr>
        <sz val="11"/>
        <rFont val="Arial"/>
        <family val="2"/>
      </rPr>
      <t>n-K</t>
    </r>
    <r>
      <rPr>
        <sz val="11"/>
        <rFont val="Symbol"/>
        <family val="1"/>
        <charset val="2"/>
      </rPr>
      <t>a1</t>
    </r>
    <phoneticPr fontId="4"/>
  </si>
  <si>
    <t>92,9</t>
    <phoneticPr fontId="4"/>
  </si>
  <si>
    <t>Calculated by Kroner model</t>
    <phoneticPr fontId="4"/>
  </si>
  <si>
    <r>
      <t>田中啓介　他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名</t>
    </r>
    <r>
      <rPr>
        <sz val="11"/>
        <rFont val="Arial"/>
        <family val="2"/>
      </rPr>
      <t>,</t>
    </r>
    <r>
      <rPr>
        <sz val="11"/>
        <rFont val="ＭＳ Ｐゴシック"/>
        <family val="3"/>
        <charset val="128"/>
      </rPr>
      <t>材料，</t>
    </r>
    <r>
      <rPr>
        <sz val="11"/>
        <rFont val="Arial"/>
        <family val="2"/>
      </rPr>
      <t>43</t>
    </r>
    <r>
      <rPr>
        <sz val="11"/>
        <rFont val="ＭＳ Ｐゴシック"/>
        <family val="3"/>
        <charset val="128"/>
      </rPr>
      <t>，</t>
    </r>
    <r>
      <rPr>
        <sz val="11"/>
        <rFont val="Arial"/>
        <family val="2"/>
      </rPr>
      <t>p.788 (1994)</t>
    </r>
    <phoneticPr fontId="4"/>
  </si>
  <si>
    <t>岸本秀弘　他3名,材料，36，p.810 (1987 )</t>
  </si>
  <si>
    <t>Experiment(sintered under gas pressure)</t>
    <phoneticPr fontId="4"/>
  </si>
  <si>
    <t>Experiment(sintered under air pressure)</t>
    <phoneticPr fontId="4"/>
  </si>
  <si>
    <t>田中啓介　他3名,材料，36，p.817 (1987 )</t>
  </si>
  <si>
    <t>026</t>
    <phoneticPr fontId="4"/>
  </si>
  <si>
    <t>133</t>
    <phoneticPr fontId="4"/>
  </si>
  <si>
    <t>栗田政則　他１名,非破壊検査，39，p.944 (1990 )</t>
  </si>
  <si>
    <t>044</t>
    <phoneticPr fontId="4"/>
  </si>
  <si>
    <t>Experiment(As sinered)</t>
    <phoneticPr fontId="4"/>
  </si>
  <si>
    <t>Silicon Nitride/SUS304</t>
    <phoneticPr fontId="4"/>
  </si>
  <si>
    <t>212</t>
    <phoneticPr fontId="4"/>
  </si>
  <si>
    <t>-</t>
    <phoneticPr fontId="4"/>
  </si>
  <si>
    <t>藤井信之　他１名,非破壊検査，40，p.500 (1991 )</t>
  </si>
  <si>
    <t>1.0.10</t>
    <phoneticPr fontId="4"/>
  </si>
  <si>
    <t>田中啓介　他3名,材料，36，p.792 (1987 )</t>
  </si>
  <si>
    <t>220</t>
    <phoneticPr fontId="4"/>
  </si>
  <si>
    <t>146</t>
    <phoneticPr fontId="4"/>
  </si>
  <si>
    <t>4.0.10</t>
    <phoneticPr fontId="4"/>
  </si>
  <si>
    <t>三嶋忠夫　他3名,材料，36，p.805 (1987 )</t>
  </si>
  <si>
    <r>
      <t>Cr-K</t>
    </r>
    <r>
      <rPr>
        <sz val="11"/>
        <rFont val="Symbol"/>
        <family val="1"/>
        <charset val="2"/>
      </rPr>
      <t>b</t>
    </r>
    <phoneticPr fontId="4"/>
  </si>
  <si>
    <t>SCMnH3</t>
    <phoneticPr fontId="4"/>
  </si>
  <si>
    <r>
      <t>g</t>
    </r>
    <r>
      <rPr>
        <sz val="11"/>
        <rFont val="Arial"/>
        <family val="2"/>
      </rPr>
      <t>-Fe</t>
    </r>
    <phoneticPr fontId="4"/>
  </si>
  <si>
    <t>Ni3Al</t>
    <phoneticPr fontId="4"/>
  </si>
  <si>
    <t>佐々木敏彦　他３名,材料，46，p.756 (1997 )</t>
    <phoneticPr fontId="4"/>
  </si>
  <si>
    <t>Experiment(Imaging plate)</t>
    <phoneticPr fontId="4"/>
  </si>
  <si>
    <t>Zr-2.5%Nb</t>
    <phoneticPr fontId="4"/>
  </si>
  <si>
    <t>10/0</t>
    <phoneticPr fontId="4"/>
  </si>
  <si>
    <t>0.17(nm)</t>
    <phoneticPr fontId="4"/>
  </si>
  <si>
    <r>
      <t>林真琴　他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名</t>
    </r>
    <r>
      <rPr>
        <sz val="11"/>
        <rFont val="Arial"/>
        <family val="2"/>
      </rPr>
      <t>,</t>
    </r>
    <r>
      <rPr>
        <sz val="11"/>
        <rFont val="ＭＳ Ｐゴシック"/>
        <family val="3"/>
        <charset val="128"/>
      </rPr>
      <t>材料，</t>
    </r>
    <r>
      <rPr>
        <sz val="11"/>
        <rFont val="Arial"/>
        <family val="2"/>
      </rPr>
      <t>46</t>
    </r>
    <r>
      <rPr>
        <sz val="11"/>
        <rFont val="ＭＳ Ｐゴシック"/>
        <family val="3"/>
        <charset val="128"/>
      </rPr>
      <t>，</t>
    </r>
    <r>
      <rPr>
        <sz val="11"/>
        <rFont val="Arial"/>
        <family val="2"/>
      </rPr>
      <t>p.743 (1997)</t>
    </r>
    <rPh sb="0" eb="1">
      <t>ハヤシ</t>
    </rPh>
    <rPh sb="1" eb="3">
      <t>マコト</t>
    </rPh>
    <phoneticPr fontId="4"/>
  </si>
  <si>
    <t>00/2</t>
    <phoneticPr fontId="4"/>
  </si>
  <si>
    <t>11/0</t>
    <phoneticPr fontId="4"/>
  </si>
  <si>
    <t>10/1</t>
    <phoneticPr fontId="4"/>
  </si>
  <si>
    <t>Hipped hydroxy-apatite</t>
    <phoneticPr fontId="4"/>
  </si>
  <si>
    <t>宮川英明　他2名,材料，32，p.240 (1983 )</t>
  </si>
  <si>
    <t>Experiment (pre-strain of 11.5%)</t>
    <phoneticPr fontId="4"/>
  </si>
  <si>
    <t>Experiment (pre-strain of 0%)</t>
    <phoneticPr fontId="4"/>
  </si>
  <si>
    <t>Experiment (pre-strain of 29.2%)</t>
    <phoneticPr fontId="4"/>
  </si>
  <si>
    <t>Experiment (pre-strain by impact)</t>
    <phoneticPr fontId="4"/>
  </si>
  <si>
    <t>S45C</t>
    <phoneticPr fontId="4"/>
  </si>
  <si>
    <t>Experiment(Selfmade equipment)</t>
    <phoneticPr fontId="4"/>
  </si>
  <si>
    <t>大谷眞一,材料，46，p.738 (1997 )</t>
    <phoneticPr fontId="4"/>
  </si>
  <si>
    <t>Experiment (pre-strain by explosion)</t>
    <phoneticPr fontId="4"/>
  </si>
  <si>
    <t>宮川英明　他2名,材料，32，p.292 (1983 )</t>
  </si>
  <si>
    <t>井出裕　他3名,材料，37，p.619 (1989 )</t>
  </si>
  <si>
    <r>
      <t>X線材料強度部門委員会応力測定と弾性分科会，材料，</t>
    </r>
    <r>
      <rPr>
        <sz val="11"/>
        <rFont val="ＭＳ Ｐゴシック"/>
        <family val="3"/>
        <charset val="128"/>
      </rPr>
      <t>20，p.1257 (1971)</t>
    </r>
    <rPh sb="22" eb="24">
      <t>ザイリョウ</t>
    </rPh>
    <phoneticPr fontId="4"/>
  </si>
  <si>
    <t>Zircconia film for TBC</t>
    <phoneticPr fontId="4"/>
  </si>
  <si>
    <t>c-ZrO2</t>
    <phoneticPr fontId="4"/>
  </si>
  <si>
    <t>133+331</t>
    <phoneticPr fontId="4"/>
  </si>
  <si>
    <t>Experiment(ZrO2 films for thermal barrier coating)</t>
    <phoneticPr fontId="4"/>
  </si>
  <si>
    <t>m-Fe</t>
    <phoneticPr fontId="4"/>
  </si>
  <si>
    <t>211+112</t>
    <phoneticPr fontId="4"/>
  </si>
  <si>
    <t>200+002</t>
    <phoneticPr fontId="4"/>
  </si>
  <si>
    <t>Carburized S48C</t>
    <phoneticPr fontId="4"/>
  </si>
  <si>
    <r>
      <t xml:space="preserve">坂井田喜久　他3名，学術講演会講演論文集 54, </t>
    </r>
    <r>
      <rPr>
        <sz val="11"/>
        <rFont val="ＭＳ Ｐゴシック"/>
        <family val="3"/>
        <charset val="128"/>
      </rPr>
      <t>P.</t>
    </r>
    <r>
      <rPr>
        <sz val="11"/>
        <rFont val="ＭＳ Ｐゴシック"/>
        <family val="3"/>
        <charset val="128"/>
      </rPr>
      <t>151</t>
    </r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2005</t>
    </r>
    <r>
      <rPr>
        <sz val="11"/>
        <rFont val="ＭＳ Ｐゴシック"/>
        <family val="3"/>
        <charset val="128"/>
      </rPr>
      <t>)</t>
    </r>
    <rPh sb="0" eb="1">
      <t>サカ</t>
    </rPh>
    <rPh sb="1" eb="3">
      <t>イダ</t>
    </rPh>
    <rPh sb="3" eb="5">
      <t>ヨシヒサ</t>
    </rPh>
    <rPh sb="6" eb="7">
      <t>ホカ</t>
    </rPh>
    <rPh sb="8" eb="9">
      <t>メイ</t>
    </rPh>
    <phoneticPr fontId="4"/>
  </si>
  <si>
    <t>-</t>
    <phoneticPr fontId="4"/>
  </si>
  <si>
    <t>TiC film on S45C</t>
    <phoneticPr fontId="4"/>
  </si>
  <si>
    <t>Version</t>
    <phoneticPr fontId="4"/>
  </si>
  <si>
    <t>変更内容</t>
    <rPh sb="0" eb="2">
      <t>ヘンコウ</t>
    </rPh>
    <rPh sb="2" eb="4">
      <t>ナイヨウ</t>
    </rPh>
    <phoneticPr fontId="4"/>
  </si>
  <si>
    <t>Temperature., T (°C)</t>
    <phoneticPr fontId="4"/>
  </si>
  <si>
    <t>Date</t>
    <phoneticPr fontId="4"/>
  </si>
  <si>
    <t>Experiment (The standard value for ferrous by JSMS)</t>
    <phoneticPr fontId="4"/>
  </si>
  <si>
    <r>
      <t>坂井田喜久，田中恒輔，材料，56，</t>
    </r>
    <r>
      <rPr>
        <sz val="11"/>
        <rFont val="ＭＳ Ｐゴシック"/>
        <family val="3"/>
        <charset val="128"/>
      </rPr>
      <t>p.605 (2007)</t>
    </r>
    <rPh sb="0" eb="1">
      <t>サカ</t>
    </rPh>
    <rPh sb="1" eb="3">
      <t>イダ</t>
    </rPh>
    <rPh sb="3" eb="5">
      <t>ヨシヒサ</t>
    </rPh>
    <rPh sb="6" eb="8">
      <t>タナカ</t>
    </rPh>
    <rPh sb="8" eb="9">
      <t>ツネ</t>
    </rPh>
    <rPh sb="9" eb="10">
      <t>スケ</t>
    </rPh>
    <rPh sb="11" eb="13">
      <t>ザイリョウ</t>
    </rPh>
    <phoneticPr fontId="4"/>
  </si>
  <si>
    <t>Normalizing</t>
    <phoneticPr fontId="4"/>
  </si>
  <si>
    <t>Quenching</t>
    <phoneticPr fontId="4"/>
  </si>
  <si>
    <r>
      <t>a</t>
    </r>
    <r>
      <rPr>
        <sz val="11"/>
        <rFont val="Arial"/>
        <family val="2"/>
      </rPr>
      <t>-Fe+pearlite</t>
    </r>
    <phoneticPr fontId="4"/>
  </si>
  <si>
    <t>S48C</t>
    <phoneticPr fontId="4"/>
  </si>
  <si>
    <t>S55C</t>
    <phoneticPr fontId="4"/>
  </si>
  <si>
    <t>,</t>
    <phoneticPr fontId="4"/>
  </si>
  <si>
    <t>1.0</t>
    <phoneticPr fontId="4"/>
  </si>
  <si>
    <t>using Tartaglia-Cardano  method</t>
  </si>
  <si>
    <t>Stiffness of single crystal (cubic only)</t>
    <phoneticPr fontId="4"/>
  </si>
  <si>
    <t>C11</t>
    <phoneticPr fontId="4"/>
  </si>
  <si>
    <t>C12</t>
    <phoneticPr fontId="4"/>
  </si>
  <si>
    <t>C44</t>
    <phoneticPr fontId="4"/>
  </si>
  <si>
    <t>kappa</t>
    <phoneticPr fontId="4"/>
  </si>
  <si>
    <t>mu^p</t>
    <phoneticPr fontId="4"/>
  </si>
  <si>
    <t>mu^pp</t>
    <phoneticPr fontId="4"/>
  </si>
  <si>
    <t>alpha1</t>
    <phoneticPr fontId="4"/>
  </si>
  <si>
    <t>alpha2</t>
    <phoneticPr fontId="4"/>
  </si>
  <si>
    <t>beta1</t>
    <phoneticPr fontId="4"/>
  </si>
  <si>
    <t>beta2</t>
    <phoneticPr fontId="4"/>
  </si>
  <si>
    <t>Solver for the quartic equation</t>
    <phoneticPr fontId="4"/>
  </si>
  <si>
    <t>ax^3 + bx^2 + cx +d = 0</t>
    <phoneticPr fontId="4"/>
  </si>
  <si>
    <t>gamma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</si>
  <si>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</si>
  <si>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</si>
  <si>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</si>
  <si>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</si>
  <si>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written by machiya</t>
    <phoneticPr fontId="4"/>
  </si>
  <si>
    <t>alpha</t>
    <phoneticPr fontId="4"/>
  </si>
  <si>
    <t>beta</t>
    <phoneticPr fontId="4"/>
  </si>
  <si>
    <t>h</t>
    <phoneticPr fontId="4"/>
  </si>
  <si>
    <t>k</t>
    <phoneticPr fontId="4"/>
  </si>
  <si>
    <t>l</t>
    <phoneticPr fontId="4"/>
  </si>
  <si>
    <t>Miller index</t>
    <phoneticPr fontId="4"/>
  </si>
  <si>
    <t>Gamma</t>
    <phoneticPr fontId="4"/>
  </si>
  <si>
    <t>(Bollenrath's directional function)</t>
    <phoneticPr fontId="4"/>
  </si>
  <si>
    <t>-nu/E</t>
    <phoneticPr fontId="4"/>
  </si>
  <si>
    <t>S1=</t>
    <phoneticPr fontId="4"/>
  </si>
  <si>
    <t>Ans1 (may be solutuin of G)</t>
    <phoneticPr fontId="4"/>
  </si>
  <si>
    <t>2(1+nu)/E</t>
    <phoneticPr fontId="4"/>
  </si>
  <si>
    <t>S2=</t>
    <phoneticPr fontId="4"/>
  </si>
  <si>
    <t>Ans2</t>
    <phoneticPr fontId="4"/>
  </si>
  <si>
    <t>Ans3</t>
    <phoneticPr fontId="4"/>
  </si>
  <si>
    <t>(GPa)</t>
    <phoneticPr fontId="4"/>
  </si>
  <si>
    <t>BINGO for modulus G (GPa)</t>
    <phoneticPr fontId="4"/>
  </si>
  <si>
    <t>鈴木賢治　他3名,機械学会論文集，67，p.417 (2001)</t>
    <rPh sb="0" eb="2">
      <t>スズキ</t>
    </rPh>
    <rPh sb="2" eb="4">
      <t>ケンジ</t>
    </rPh>
    <rPh sb="9" eb="11">
      <t>キカイ</t>
    </rPh>
    <rPh sb="11" eb="13">
      <t>ガッカイ</t>
    </rPh>
    <rPh sb="13" eb="15">
      <t>ロンブン</t>
    </rPh>
    <rPh sb="15" eb="16">
      <t>シュウ</t>
    </rPh>
    <phoneticPr fontId="4"/>
  </si>
  <si>
    <r>
      <t>E/(1+</t>
    </r>
    <r>
      <rPr>
        <sz val="11"/>
        <rFont val="Symbol"/>
        <family val="1"/>
        <charset val="2"/>
      </rPr>
      <t>n</t>
    </r>
    <r>
      <rPr>
        <sz val="11"/>
        <rFont val="Times New Roman"/>
        <family val="1"/>
      </rPr>
      <t>)=</t>
    </r>
    <phoneticPr fontId="4"/>
  </si>
  <si>
    <t>利用方法</t>
    <rPh sb="0" eb="2">
      <t>リヨウ</t>
    </rPh>
    <rPh sb="2" eb="4">
      <t>ホウホウ</t>
    </rPh>
    <phoneticPr fontId="4"/>
  </si>
  <si>
    <t>4.　計算結果が表示される．</t>
    <rPh sb="3" eb="5">
      <t>ケイサン</t>
    </rPh>
    <rPh sb="5" eb="7">
      <t>ケッカ</t>
    </rPh>
    <rPh sb="8" eb="10">
      <t>ヒョウジ</t>
    </rPh>
    <phoneticPr fontId="4"/>
  </si>
  <si>
    <t>本計算機能は大同工業大学町屋講師にご提供頂いた</t>
    <rPh sb="0" eb="1">
      <t>ホン</t>
    </rPh>
    <rPh sb="1" eb="3">
      <t>ケイサン</t>
    </rPh>
    <rPh sb="3" eb="5">
      <t>キノウ</t>
    </rPh>
    <rPh sb="6" eb="8">
      <t>ダイドウ</t>
    </rPh>
    <rPh sb="8" eb="10">
      <t>コウギョウ</t>
    </rPh>
    <rPh sb="10" eb="12">
      <t>ダイガク</t>
    </rPh>
    <rPh sb="12" eb="14">
      <t>マチヤ</t>
    </rPh>
    <rPh sb="14" eb="16">
      <t>コウシ</t>
    </rPh>
    <rPh sb="18" eb="20">
      <t>テイキョウ</t>
    </rPh>
    <rPh sb="20" eb="21">
      <t>イタダ</t>
    </rPh>
    <phoneticPr fontId="4"/>
  </si>
  <si>
    <r>
      <t>E/(1+</t>
    </r>
    <r>
      <rPr>
        <sz val="11"/>
        <rFont val="Symbol"/>
        <family val="1"/>
        <charset val="2"/>
      </rPr>
      <t>n</t>
    </r>
    <r>
      <rPr>
        <sz val="11"/>
        <rFont val="Times New Roman"/>
        <family val="1"/>
      </rPr>
      <t>)</t>
    </r>
    <phoneticPr fontId="4"/>
  </si>
  <si>
    <t>Structure</t>
    <phoneticPr fontId="4"/>
  </si>
  <si>
    <t>インターネット公開＠新潟大学</t>
    <rPh sb="7" eb="9">
      <t>コウカイ</t>
    </rPh>
    <rPh sb="10" eb="12">
      <t>ニイガタ</t>
    </rPh>
    <rPh sb="12" eb="14">
      <t>ダイガク</t>
    </rPh>
    <phoneticPr fontId="4"/>
  </si>
  <si>
    <t>04/11/2011</t>
    <phoneticPr fontId="4"/>
  </si>
  <si>
    <t>Kronerモデルによる回折弾性定数の算出</t>
    <rPh sb="12" eb="14">
      <t>カイセツ</t>
    </rPh>
    <rPh sb="14" eb="16">
      <t>ダンセイ</t>
    </rPh>
    <rPh sb="16" eb="18">
      <t>テイスウ</t>
    </rPh>
    <rPh sb="19" eb="21">
      <t>サンシュツ</t>
    </rPh>
    <phoneticPr fontId="4"/>
  </si>
  <si>
    <t>&lt;= スティフネスを入力</t>
    <rPh sb="10" eb="12">
      <t>ニュウリョク</t>
    </rPh>
    <phoneticPr fontId="4"/>
  </si>
  <si>
    <t>&lt;=回折面を入力</t>
    <rPh sb="2" eb="4">
      <t>カイセツ</t>
    </rPh>
    <rPh sb="4" eb="5">
      <t>メン</t>
    </rPh>
    <rPh sb="6" eb="8">
      <t>ニュウリョク</t>
    </rPh>
    <phoneticPr fontId="4"/>
  </si>
  <si>
    <t>&lt;=計算結果</t>
    <rPh sb="2" eb="4">
      <t>ケイサン</t>
    </rPh>
    <rPh sb="4" eb="6">
      <t>ケッカ</t>
    </rPh>
    <phoneticPr fontId="4"/>
  </si>
  <si>
    <t>1.0a</t>
    <phoneticPr fontId="4"/>
  </si>
  <si>
    <t>16/01/2012</t>
    <phoneticPr fontId="4"/>
  </si>
  <si>
    <t>一般公開版に向け体裁調整</t>
    <rPh sb="0" eb="2">
      <t>イッパン</t>
    </rPh>
    <rPh sb="2" eb="4">
      <t>コウカイ</t>
    </rPh>
    <rPh sb="4" eb="5">
      <t>バン</t>
    </rPh>
    <rPh sb="6" eb="7">
      <t>ム</t>
    </rPh>
    <rPh sb="8" eb="10">
      <t>テイサイ</t>
    </rPh>
    <rPh sb="10" eb="12">
      <t>チョウセイ</t>
    </rPh>
    <phoneticPr fontId="4"/>
  </si>
  <si>
    <t>1.　メニュー=&gt;ツール=&gt;分析ツールを選択（インストールしていない場合はアドオンする．）</t>
    <rPh sb="14" eb="16">
      <t>ブンセキ</t>
    </rPh>
    <rPh sb="20" eb="22">
      <t>センタク</t>
    </rPh>
    <rPh sb="34" eb="36">
      <t>バアイ</t>
    </rPh>
    <phoneticPr fontId="4"/>
  </si>
  <si>
    <t>2.　単結晶のスティフネスを入力．（B～D15欄に記入）</t>
    <rPh sb="3" eb="6">
      <t>タンケッショウ</t>
    </rPh>
    <rPh sb="14" eb="16">
      <t>ニュウリョク</t>
    </rPh>
    <rPh sb="23" eb="24">
      <t>ラン</t>
    </rPh>
    <rPh sb="25" eb="27">
      <t>キニュウ</t>
    </rPh>
    <phoneticPr fontId="4"/>
  </si>
  <si>
    <t>3.　立方晶の回折面を入力（B～D18欄に記入）</t>
    <rPh sb="3" eb="5">
      <t>リッポウ</t>
    </rPh>
    <rPh sb="5" eb="6">
      <t>ショウ</t>
    </rPh>
    <rPh sb="7" eb="9">
      <t>カイセツ</t>
    </rPh>
    <rPh sb="9" eb="10">
      <t>メン</t>
    </rPh>
    <rPh sb="11" eb="13">
      <t>ニュウリョク</t>
    </rPh>
    <phoneticPr fontId="4"/>
  </si>
  <si>
    <t>宮川英明　他2名,材料，32，p.242 (1984 )</t>
  </si>
  <si>
    <t>宮川英明　他2名,材料，32，p.242 (1985 )</t>
  </si>
  <si>
    <t>宮川英明　他2名,材料，32，p.242 (1986 )</t>
  </si>
  <si>
    <t>宮川英明　他2名,材料，32，p.242 (1987 )</t>
  </si>
  <si>
    <t>Al</t>
    <phoneticPr fontId="4"/>
  </si>
  <si>
    <t>Experiment(transmission X-ray)</t>
    <phoneticPr fontId="4"/>
  </si>
  <si>
    <t>r.t.</t>
    <phoneticPr fontId="4"/>
  </si>
  <si>
    <t>Internet link (in Japanese)</t>
    <phoneticPr fontId="4"/>
  </si>
  <si>
    <t>white X-ray</t>
    <phoneticPr fontId="4"/>
  </si>
  <si>
    <t>Al (Purity &gt; 99%)</t>
    <phoneticPr fontId="4"/>
  </si>
  <si>
    <t>Al</t>
    <phoneticPr fontId="4"/>
  </si>
  <si>
    <t>-</t>
    <phoneticPr fontId="4"/>
  </si>
  <si>
    <t>柴野純一他4名，材料，56 ，p.633 (2007)</t>
    <rPh sb="0" eb="2">
      <t>シバノ</t>
    </rPh>
    <rPh sb="2" eb="4">
      <t>ジュンイチ</t>
    </rPh>
    <rPh sb="4" eb="5">
      <t>ホカ</t>
    </rPh>
    <rPh sb="6" eb="7">
      <t>メイ</t>
    </rPh>
    <rPh sb="8" eb="10">
      <t>ザイリョウ</t>
    </rPh>
    <phoneticPr fontId="4"/>
  </si>
  <si>
    <t>舟木克之他4名，材料，56，p.1050 (2007)</t>
    <rPh sb="0" eb="2">
      <t>フナキ</t>
    </rPh>
    <rPh sb="2" eb="4">
      <t>カツユキ</t>
    </rPh>
    <rPh sb="4" eb="5">
      <t>ホカ</t>
    </rPh>
    <rPh sb="6" eb="7">
      <t>メイ</t>
    </rPh>
    <phoneticPr fontId="4"/>
  </si>
  <si>
    <t>X-ray</t>
    <phoneticPr fontId="4"/>
  </si>
  <si>
    <t>池内保一，藤原晴夫，材料，38，p.393 (1989)</t>
    <rPh sb="0" eb="2">
      <t>イケウチ</t>
    </rPh>
    <rPh sb="2" eb="3">
      <t>タモツ</t>
    </rPh>
    <rPh sb="3" eb="4">
      <t>イチ</t>
    </rPh>
    <rPh sb="5" eb="7">
      <t>フジワラ</t>
    </rPh>
    <rPh sb="7" eb="9">
      <t>ハルオ</t>
    </rPh>
    <phoneticPr fontId="4"/>
  </si>
  <si>
    <t xml:space="preserve">M. Nishiike, T. Hanabusa, K. Kusaka, X-ray Evaluation of Laser-Peened
Aluminum Surface,
Materials Science Research International, Special Technical
Publication-1, pp.340-343 (2001).
</t>
    <phoneticPr fontId="4"/>
  </si>
  <si>
    <t>Calculated average value of Reuss and Voigt model</t>
    <phoneticPr fontId="4"/>
  </si>
  <si>
    <t>Calculated by Kröner model</t>
    <phoneticPr fontId="4"/>
  </si>
  <si>
    <t>Pure Aluminum</t>
    <phoneticPr fontId="4"/>
  </si>
  <si>
    <r>
      <t>Cu-K</t>
    </r>
    <r>
      <rPr>
        <sz val="11"/>
        <rFont val="Symbol"/>
        <family val="1"/>
        <charset val="2"/>
      </rPr>
      <t>a1</t>
    </r>
    <phoneticPr fontId="4"/>
  </si>
  <si>
    <r>
      <t>Fe-K</t>
    </r>
    <r>
      <rPr>
        <sz val="11"/>
        <rFont val="Symbol"/>
        <family val="1"/>
        <charset val="2"/>
      </rPr>
      <t>a1</t>
    </r>
    <phoneticPr fontId="4"/>
  </si>
  <si>
    <t>Pure Copper</t>
    <phoneticPr fontId="4"/>
  </si>
  <si>
    <t>19/01/2013</t>
    <phoneticPr fontId="4"/>
  </si>
  <si>
    <t>J-stage link更新，データ追加</t>
    <rPh sb="12" eb="14">
      <t>コウシン</t>
    </rPh>
    <rPh sb="18" eb="20">
      <t>ツイカ</t>
    </rPh>
    <phoneticPr fontId="4"/>
  </si>
  <si>
    <t>X線材料強度部門委員会担当幹事に公開</t>
    <rPh sb="1" eb="2">
      <t>セン</t>
    </rPh>
    <rPh sb="2" eb="4">
      <t>ザイリョウ</t>
    </rPh>
    <rPh sb="4" eb="6">
      <t>キョウド</t>
    </rPh>
    <rPh sb="6" eb="8">
      <t>ブモン</t>
    </rPh>
    <rPh sb="8" eb="11">
      <t>イインカイ</t>
    </rPh>
    <rPh sb="11" eb="13">
      <t>タントウ</t>
    </rPh>
    <rPh sb="13" eb="15">
      <t>カンジ</t>
    </rPh>
    <rPh sb="16" eb="18">
      <t>コウカイ</t>
    </rPh>
    <phoneticPr fontId="4"/>
  </si>
  <si>
    <t>Al alloy AA5754-O</t>
    <phoneticPr fontId="4"/>
  </si>
  <si>
    <t>Experiment (RD)</t>
    <phoneticPr fontId="4"/>
  </si>
  <si>
    <t>Experiment (TD)</t>
    <phoneticPr fontId="4"/>
  </si>
  <si>
    <t>Calculated average value of Reuss and Voigt model</t>
    <phoneticPr fontId="4"/>
  </si>
  <si>
    <t>Calculated value of Voigt model</t>
    <phoneticPr fontId="4"/>
  </si>
  <si>
    <t>43Mol% Al</t>
    <phoneticPr fontId="4"/>
  </si>
  <si>
    <t xml:space="preserve">Experiment </t>
    <phoneticPr fontId="4"/>
  </si>
  <si>
    <t>45Mol% Al</t>
    <phoneticPr fontId="4"/>
  </si>
  <si>
    <t>47Mol% Al</t>
    <phoneticPr fontId="4"/>
  </si>
  <si>
    <t>ZnO film</t>
    <phoneticPr fontId="4"/>
  </si>
  <si>
    <t>Calculated value of Reuss model</t>
    <phoneticPr fontId="4"/>
  </si>
  <si>
    <t>Unclear</t>
    <phoneticPr fontId="4"/>
  </si>
  <si>
    <t>T=873K</t>
    <phoneticPr fontId="4"/>
  </si>
  <si>
    <t>r.t.
(T=300K)</t>
    <phoneticPr fontId="4"/>
  </si>
  <si>
    <t>Based on experiment results</t>
    <phoneticPr fontId="4"/>
  </si>
  <si>
    <t>Synchrotron
X-ray</t>
    <phoneticPr fontId="4"/>
  </si>
  <si>
    <t>(P63mc)</t>
    <phoneticPr fontId="4"/>
  </si>
  <si>
    <r>
      <t>Ti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Al(</t>
    </r>
    <r>
      <rPr>
        <sz val="11"/>
        <rFont val="Symbol"/>
        <family val="1"/>
        <charset val="2"/>
      </rPr>
      <t>a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 in TiAl alloy</t>
    </r>
    <phoneticPr fontId="4"/>
  </si>
  <si>
    <r>
      <t>42Mol% Al</t>
    </r>
    <r>
      <rPr>
        <sz val="11"/>
        <rFont val="ＭＳ Ｐゴシック"/>
        <family val="3"/>
        <charset val="128"/>
      </rPr>
      <t xml:space="preserve">
</t>
    </r>
    <r>
      <rPr>
        <sz val="11"/>
        <rFont val="Arial"/>
        <family val="2"/>
      </rPr>
      <t>Lamellar</t>
    </r>
    <phoneticPr fontId="4"/>
  </si>
  <si>
    <r>
      <t>V</t>
    </r>
    <r>
      <rPr>
        <sz val="11"/>
        <rFont val="Arial"/>
        <family val="2"/>
      </rPr>
      <t>-K</t>
    </r>
    <r>
      <rPr>
        <i/>
        <sz val="11"/>
        <rFont val="Symbol"/>
        <family val="1"/>
        <charset val="2"/>
      </rPr>
      <t>a</t>
    </r>
    <phoneticPr fontId="4"/>
  </si>
  <si>
    <r>
      <t xml:space="preserve">Takahashi Kondoh </t>
    </r>
    <r>
      <rPr>
        <i/>
        <sz val="11"/>
        <rFont val="Arial"/>
        <family val="2"/>
      </rPr>
      <t>et al.,</t>
    </r>
    <r>
      <rPr>
        <sz val="11"/>
        <rFont val="Arial"/>
        <family val="2"/>
      </rPr>
      <t>JCPDS-International Center for Diffraction Data 2001, Advances in X-ray Analysis, Vol.44, pp.209-214 (2001)</t>
    </r>
    <phoneticPr fontId="4"/>
  </si>
  <si>
    <r>
      <t>44Mol% Al</t>
    </r>
    <r>
      <rPr>
        <sz val="11"/>
        <rFont val="ＭＳ Ｐゴシック"/>
        <family val="3"/>
        <charset val="128"/>
      </rPr>
      <t xml:space="preserve">
</t>
    </r>
    <r>
      <rPr>
        <sz val="11"/>
        <rFont val="Arial"/>
        <family val="2"/>
      </rPr>
      <t>Widmansttaten</t>
    </r>
    <phoneticPr fontId="4"/>
  </si>
  <si>
    <r>
      <t>46Mol% Al</t>
    </r>
    <r>
      <rPr>
        <sz val="11"/>
        <rFont val="ＭＳ Ｐゴシック"/>
        <family val="3"/>
        <charset val="128"/>
      </rPr>
      <t xml:space="preserve">
</t>
    </r>
    <r>
      <rPr>
        <sz val="11"/>
        <rFont val="Arial"/>
        <family val="2"/>
      </rPr>
      <t>Duplex</t>
    </r>
    <phoneticPr fontId="4"/>
  </si>
  <si>
    <r>
      <t>TiAl(</t>
    </r>
    <r>
      <rPr>
        <i/>
        <sz val="11"/>
        <rFont val="Symbol"/>
        <family val="1"/>
        <charset val="2"/>
      </rPr>
      <t>g</t>
    </r>
    <r>
      <rPr>
        <sz val="11"/>
        <rFont val="Arial"/>
        <family val="2"/>
      </rPr>
      <t>) in TiAl alloy</t>
    </r>
    <phoneticPr fontId="4"/>
  </si>
  <si>
    <r>
      <t>Cr-K</t>
    </r>
    <r>
      <rPr>
        <i/>
        <sz val="11"/>
        <rFont val="Symbol"/>
        <family val="1"/>
        <charset val="2"/>
      </rPr>
      <t>a</t>
    </r>
    <phoneticPr fontId="4"/>
  </si>
  <si>
    <r>
      <t xml:space="preserve">48Mol% Al
Near </t>
    </r>
    <r>
      <rPr>
        <i/>
        <sz val="11"/>
        <rFont val="Symbol"/>
        <family val="1"/>
        <charset val="2"/>
      </rPr>
      <t>g</t>
    </r>
    <phoneticPr fontId="4"/>
  </si>
  <si>
    <r>
      <t xml:space="preserve">P.O. Renault </t>
    </r>
    <r>
      <rPr>
        <i/>
        <sz val="11"/>
        <rFont val="Arial"/>
        <family val="2"/>
      </rPr>
      <t>et al</t>
    </r>
    <r>
      <rPr>
        <sz val="11"/>
        <rFont val="Arial"/>
        <family val="2"/>
      </rPr>
      <t>., In situ thermal residual stress evolution in ultrathin ZnO and Ag films studied by synchrotron x-ray diffraction, Thin Solid Films, Vol.520, No.5, 30 , pp.1390-1394 (2011)</t>
    </r>
    <phoneticPr fontId="4"/>
  </si>
  <si>
    <r>
      <t>Co-K</t>
    </r>
    <r>
      <rPr>
        <sz val="11"/>
        <rFont val="Symbol"/>
        <family val="1"/>
        <charset val="2"/>
      </rPr>
      <t>a</t>
    </r>
    <phoneticPr fontId="4"/>
  </si>
  <si>
    <r>
      <t xml:space="preserve">Mark A. Iadicola </t>
    </r>
    <r>
      <rPr>
        <i/>
        <sz val="11"/>
        <rFont val="Arial"/>
        <family val="2"/>
      </rPr>
      <t>et al.,</t>
    </r>
    <r>
      <rPr>
        <sz val="11"/>
        <rFont val="Arial"/>
        <family val="2"/>
      </rPr>
      <t>Mater. Sci. Eng.
A545, pp168-175 (2012)</t>
    </r>
    <r>
      <rPr>
        <sz val="11"/>
        <rFont val="ＭＳ Ｐゴシック"/>
        <family val="3"/>
        <charset val="128"/>
      </rPr>
      <t>→</t>
    </r>
    <r>
      <rPr>
        <sz val="11"/>
        <rFont val="Arial"/>
        <family val="2"/>
      </rPr>
      <t>P.171 Line 1</t>
    </r>
    <phoneticPr fontId="4"/>
  </si>
  <si>
    <r>
      <t xml:space="preserve">Mark A. Iadicola </t>
    </r>
    <r>
      <rPr>
        <i/>
        <sz val="11"/>
        <rFont val="Arial"/>
        <family val="2"/>
      </rPr>
      <t>et al</t>
    </r>
    <r>
      <rPr>
        <sz val="11"/>
        <rFont val="Arial"/>
        <family val="2"/>
      </rPr>
      <t>, Mater. Sci. Eng.
A545, pp168-175 (2012)</t>
    </r>
    <r>
      <rPr>
        <sz val="11"/>
        <rFont val="ＭＳ Ｐゴシック"/>
        <family val="3"/>
        <charset val="128"/>
      </rPr>
      <t>→</t>
    </r>
    <r>
      <rPr>
        <sz val="11"/>
        <rFont val="Arial"/>
        <family val="2"/>
      </rPr>
      <t>P.171 Line 1</t>
    </r>
    <phoneticPr fontId="4"/>
  </si>
  <si>
    <t>White 
X-ray</t>
    <phoneticPr fontId="4"/>
  </si>
  <si>
    <t>Calculated by Kröner model</t>
    <phoneticPr fontId="4"/>
  </si>
  <si>
    <t>Neutron
Wavelength
(1.36Å)</t>
    <phoneticPr fontId="4"/>
  </si>
  <si>
    <t>100
110</t>
  </si>
  <si>
    <t>002</t>
    <phoneticPr fontId="4"/>
  </si>
  <si>
    <t xml:space="preserve">Experiment(TiC was coated on S45C by CVD. After quenched and tempered) </t>
    <phoneticPr fontId="4"/>
  </si>
  <si>
    <t>Experiment</t>
    <phoneticPr fontId="4"/>
  </si>
  <si>
    <t>O</t>
  </si>
  <si>
    <t>Al alloy AA5754-O</t>
    <phoneticPr fontId="4"/>
  </si>
  <si>
    <t>ZrN</t>
    <phoneticPr fontId="4"/>
  </si>
  <si>
    <t>Cu</t>
    <phoneticPr fontId="4"/>
  </si>
  <si>
    <t>220</t>
    <phoneticPr fontId="4"/>
  </si>
  <si>
    <t>r.t.</t>
  </si>
  <si>
    <t>r.t.</t>
    <phoneticPr fontId="4"/>
  </si>
  <si>
    <t>E. Maawad et al., Non-destructive residual stress evaluation in mechanically surface treated Ti–2.5Cu by diffraction techniques, NDT &amp; E International,Vol. 61, pp. 67–70 (2014)</t>
    <phoneticPr fontId="4"/>
  </si>
  <si>
    <t>Unclear</t>
    <phoneticPr fontId="4"/>
  </si>
  <si>
    <t>X-ray</t>
    <phoneticPr fontId="4"/>
  </si>
  <si>
    <t>Cu</t>
    <phoneticPr fontId="4"/>
  </si>
  <si>
    <t>Ag film</t>
    <phoneticPr fontId="4"/>
  </si>
  <si>
    <t>TiN</t>
    <phoneticPr fontId="4"/>
  </si>
  <si>
    <t xml:space="preserve"> film</t>
    <phoneticPr fontId="4"/>
  </si>
  <si>
    <t>TiN</t>
    <phoneticPr fontId="4"/>
  </si>
  <si>
    <t xml:space="preserve"> film</t>
    <phoneticPr fontId="4"/>
  </si>
  <si>
    <t>Cu</t>
    <phoneticPr fontId="4"/>
  </si>
  <si>
    <t xml:space="preserve"> film</t>
    <phoneticPr fontId="4"/>
  </si>
  <si>
    <t>W</t>
    <phoneticPr fontId="4"/>
  </si>
  <si>
    <t xml:space="preserve"> film</t>
    <phoneticPr fontId="4"/>
  </si>
  <si>
    <t>(Al0.66Ti0.34)N</t>
    <phoneticPr fontId="4"/>
  </si>
  <si>
    <t>X-ray</t>
    <phoneticPr fontId="4"/>
  </si>
  <si>
    <t>-</t>
    <phoneticPr fontId="4"/>
  </si>
  <si>
    <t>512±25</t>
    <phoneticPr fontId="4"/>
  </si>
  <si>
    <t>Coating
on substrate M2 steel)</t>
    <phoneticPr fontId="4"/>
  </si>
  <si>
    <t>Coating on substrate WC-Co (K25 hardmetal)</t>
    <phoneticPr fontId="4"/>
  </si>
  <si>
    <t>Coating
on substrate WC-Co
(K25 hardmetal)</t>
    <phoneticPr fontId="4"/>
  </si>
  <si>
    <t>570±35</t>
    <phoneticPr fontId="4"/>
  </si>
  <si>
    <t>437±35</t>
    <phoneticPr fontId="4"/>
  </si>
  <si>
    <t>510±30</t>
    <phoneticPr fontId="4"/>
  </si>
  <si>
    <t xml:space="preserve">C.M. Moreno, et al.,Determination of residual stresses in cathodic arc coatings by means of the parallel beam glancing X-ray diffraction technique, Thin Solid Films,
Volume 518, Issue 1, pp. 206–212 (2009)
R. Saha, W.D. Nix, Acta Mater. 50 (2002) 23.
</t>
    <phoneticPr fontId="4"/>
  </si>
  <si>
    <t>有間淳一　他2名,材料，18，p.1062 (1969)</t>
  </si>
  <si>
    <t>有間淳一　他１名,材料，28，p.211 (1979 )</t>
  </si>
  <si>
    <t>有間淳一　他1名,材料，32，p.277 (1983 )</t>
  </si>
  <si>
    <t>有間淳一　他1名,材料，32，p.277 (1984 )</t>
  </si>
  <si>
    <t>有間淳一　他1名,材料，32，p.277 (1985 )</t>
  </si>
  <si>
    <t>有間淳一　他1名,材料，32，p.277 (1986 )</t>
  </si>
  <si>
    <t>有間淳一　他1名,材料，32，p.277 (1987 )</t>
  </si>
  <si>
    <t>有間淳一　他1名,材料，32，p.277 (1988 )</t>
  </si>
  <si>
    <t>有間淳一　他1名,材料，32，p.277 (1989 )</t>
  </si>
  <si>
    <t>有間淳一　他2名,材料，18，p.1062 (1969)</t>
    <phoneticPr fontId="4"/>
  </si>
  <si>
    <t>C.-H. Ma  et al.,Residual stress measurement in textured thin film by grazing-incidence
X-ray diffraction, Thin Solid Films, Volume 418, Issue 5, pp.73–78(2002)
Young’s modulus and Poisson ratio derived from:  
A.J. Perry, Thin Solid Films 193/194 (1990) 463.
E. Torok, A.J. Perry, L. Chollet, W.D. Sproul, Thin Solid Films
153 (1987) 37.</t>
    <phoneticPr fontId="4"/>
  </si>
  <si>
    <t>C.-H. Ma  et al.,Residual stress measurement in textured thin film by grazing-incidence
X-ray diffraction, Thin Solid Films, Volume 418, Issue 5, pp.73–78(2002)
Young’s modulus and Poisson ratio derived from:  
J.O. Kim, J.D. Achenbach, P.B. Mirkarimi, M. Shinn, S.A. Barnett, J. Appl. Phys. 72 (1805) 1192.
H. Ljungcrantz, M. Oden, L. Hultman, J.E. Greene, J.-E. Sundgren, J. Appl. Phys. 80 (1996) 6725.</t>
    <phoneticPr fontId="4"/>
  </si>
  <si>
    <t>R. Treml, et al.,High resolution determination of local residual stress gradients in single- and multilayer thin film systems, Acta Materialia, Volume 103, 15, pp. 616-623 (2016)
Young’s modulus and Poisson ratio derived from:  
A.C. Vermeulen, X-ray elastic constants database (XECs), JCPDS-international
centre for diffraction data, Adv. X-ray Anal. 44, pp.128–133 (2001)</t>
    <phoneticPr fontId="4"/>
  </si>
  <si>
    <t xml:space="preserve">鈴木賢治　他3名,材料，
Vol. 56, No. 3, pp.217-222(2007)  </t>
    <phoneticPr fontId="4"/>
  </si>
  <si>
    <t>Ti alloy
Ti-6Al-4V</t>
    <phoneticPr fontId="4"/>
  </si>
  <si>
    <t>112</t>
    <phoneticPr fontId="4"/>
  </si>
  <si>
    <t>17.94(pm)</t>
    <phoneticPr fontId="4"/>
  </si>
  <si>
    <t>17.71(pm)</t>
    <phoneticPr fontId="4"/>
  </si>
  <si>
    <t>004
(001)</t>
    <phoneticPr fontId="4"/>
  </si>
  <si>
    <r>
      <t>a</t>
    </r>
    <r>
      <rPr>
        <sz val="11"/>
        <rFont val="Arial"/>
        <family val="2"/>
      </rPr>
      <t xml:space="preserve">-Ti
(hcp)
exagonal </t>
    </r>
    <phoneticPr fontId="4"/>
  </si>
  <si>
    <r>
      <t xml:space="preserve">Calculated by Kröner model
</t>
    </r>
    <r>
      <rPr>
        <i/>
        <sz val="11"/>
        <rFont val="Times New Roman"/>
        <family val="1"/>
      </rPr>
      <t>E</t>
    </r>
    <r>
      <rPr>
        <i/>
        <vertAlign val="superscript"/>
        <sz val="11"/>
        <rFont val="Times New Roman"/>
        <family val="1"/>
      </rPr>
      <t>hkl</t>
    </r>
    <r>
      <rPr>
        <sz val="11"/>
        <rFont val="Arial"/>
        <family val="2"/>
      </rPr>
      <t>=128.4 GPa, v</t>
    </r>
    <r>
      <rPr>
        <i/>
        <vertAlign val="superscript"/>
        <sz val="11"/>
        <rFont val="Times New Roman"/>
        <family val="1"/>
      </rPr>
      <t xml:space="preserve">hkl </t>
    </r>
    <r>
      <rPr>
        <sz val="11"/>
        <rFont val="Arial"/>
        <family val="2"/>
      </rPr>
      <t>=0.298 for (001) diffraction</t>
    </r>
    <phoneticPr fontId="4"/>
  </si>
  <si>
    <r>
      <t xml:space="preserve">Calculated by Kröner model
</t>
    </r>
    <r>
      <rPr>
        <i/>
        <sz val="11"/>
        <rFont val="Times New Roman"/>
        <family val="1"/>
      </rPr>
      <t>E</t>
    </r>
    <r>
      <rPr>
        <i/>
        <vertAlign val="superscript"/>
        <sz val="11"/>
        <rFont val="Times New Roman"/>
        <family val="1"/>
      </rPr>
      <t>hkl</t>
    </r>
    <r>
      <rPr>
        <sz val="11"/>
        <rFont val="Arial"/>
        <family val="2"/>
      </rPr>
      <t>=113.2 GPa, v</t>
    </r>
    <r>
      <rPr>
        <i/>
        <vertAlign val="superscript"/>
        <sz val="11"/>
        <rFont val="Times New Roman"/>
        <family val="1"/>
      </rPr>
      <t xml:space="preserve">hkl </t>
    </r>
    <r>
      <rPr>
        <sz val="11"/>
        <rFont val="Arial"/>
        <family val="2"/>
      </rPr>
      <t>=0.324 for (112) diffraction</t>
    </r>
    <phoneticPr fontId="4"/>
  </si>
  <si>
    <r>
      <t>g</t>
    </r>
    <r>
      <rPr>
        <sz val="11"/>
        <rFont val="Arial"/>
        <family val="2"/>
      </rPr>
      <t>-TiC</t>
    </r>
    <phoneticPr fontId="4"/>
  </si>
  <si>
    <r>
      <t>Cr-K</t>
    </r>
    <r>
      <rPr>
        <sz val="11"/>
        <rFont val="Symbol"/>
        <family val="1"/>
        <charset val="2"/>
      </rPr>
      <t>a</t>
    </r>
    <phoneticPr fontId="4"/>
  </si>
  <si>
    <r>
      <t>46Mol% Al</t>
    </r>
    <r>
      <rPr>
        <sz val="11"/>
        <rFont val="ＭＳ Ｐゴシック"/>
        <family val="3"/>
        <charset val="128"/>
      </rPr>
      <t xml:space="preserve">
</t>
    </r>
    <r>
      <rPr>
        <sz val="11"/>
        <rFont val="Arial"/>
        <family val="2"/>
      </rPr>
      <t>Duplex</t>
    </r>
    <phoneticPr fontId="4"/>
  </si>
  <si>
    <r>
      <rPr>
        <sz val="11"/>
        <rFont val="Symbol"/>
        <family val="1"/>
        <charset val="2"/>
      </rPr>
      <t>a</t>
    </r>
    <r>
      <rPr>
        <sz val="11"/>
        <rFont val="Arial"/>
        <family val="2"/>
      </rPr>
      <t>-Titanium Alloy Ti–2.5Cu</t>
    </r>
    <phoneticPr fontId="4"/>
  </si>
  <si>
    <r>
      <rPr>
        <sz val="11"/>
        <rFont val="Arial"/>
        <family val="2"/>
      </rPr>
      <t xml:space="preserve">The material is assumed to be </t>
    </r>
    <r>
      <rPr>
        <u/>
        <sz val="11"/>
        <rFont val="Arial"/>
        <family val="2"/>
      </rPr>
      <t>isotropic</t>
    </r>
    <r>
      <rPr>
        <sz val="11"/>
        <rFont val="Arial"/>
        <family val="2"/>
      </rPr>
      <t xml:space="preserve"> (i.e. the Poisson ratio</t>
    </r>
    <r>
      <rPr>
        <sz val="11"/>
        <rFont val="ＭＳ Ｐゴシック"/>
        <family val="3"/>
        <charset val="128"/>
      </rPr>
      <t xml:space="preserve"> </t>
    </r>
    <r>
      <rPr>
        <i/>
        <sz val="11"/>
        <rFont val="Symbol"/>
        <family val="1"/>
        <charset val="2"/>
      </rPr>
      <t>n</t>
    </r>
    <r>
      <rPr>
        <sz val="11"/>
        <rFont val="Times New Roman"/>
        <family val="1"/>
      </rPr>
      <t>=</t>
    </r>
    <r>
      <rPr>
        <i/>
        <sz val="11"/>
        <rFont val="Symbol"/>
        <family val="1"/>
        <charset val="2"/>
      </rPr>
      <t>n</t>
    </r>
    <r>
      <rPr>
        <i/>
        <vertAlign val="superscript"/>
        <sz val="11"/>
        <rFont val="Times New Roman"/>
        <family val="1"/>
      </rPr>
      <t>hkl</t>
    </r>
    <r>
      <rPr>
        <sz val="11"/>
        <rFont val="ＭＳ Ｐゴシック"/>
        <family val="3"/>
        <charset val="128"/>
      </rPr>
      <t xml:space="preserve"> </t>
    </r>
    <r>
      <rPr>
        <sz val="11"/>
        <rFont val="Arial"/>
        <family val="2"/>
      </rPr>
      <t xml:space="preserve">and Young’s modulus </t>
    </r>
    <r>
      <rPr>
        <i/>
        <sz val="11"/>
        <rFont val="Times New Roman"/>
        <family val="1"/>
      </rPr>
      <t>E</t>
    </r>
    <r>
      <rPr>
        <sz val="11"/>
        <rFont val="Times New Roman"/>
        <family val="1"/>
      </rPr>
      <t>=</t>
    </r>
    <r>
      <rPr>
        <i/>
        <sz val="11"/>
        <rFont val="Times New Roman"/>
        <family val="1"/>
      </rPr>
      <t>E</t>
    </r>
    <r>
      <rPr>
        <i/>
        <vertAlign val="superscript"/>
        <sz val="11"/>
        <rFont val="Times New Roman"/>
        <family val="1"/>
      </rPr>
      <t>hkl</t>
    </r>
    <r>
      <rPr>
        <sz val="11"/>
        <rFont val="ＭＳ Ｐゴシック"/>
        <family val="3"/>
        <charset val="128"/>
      </rPr>
      <t>).</t>
    </r>
    <phoneticPr fontId="4"/>
  </si>
  <si>
    <r>
      <t>Cu-Ka1
1.5406</t>
    </r>
    <r>
      <rPr>
        <sz val="11"/>
        <rFont val="ＭＳ Ｐゴシック"/>
        <family val="3"/>
        <charset val="128"/>
      </rPr>
      <t>Å</t>
    </r>
    <phoneticPr fontId="4"/>
  </si>
  <si>
    <r>
      <t xml:space="preserve">The in-plane macro-stress was
calculated using a Young’s modulus of </t>
    </r>
    <r>
      <rPr>
        <i/>
        <sz val="11"/>
        <rFont val="Times New Roman"/>
        <family val="1"/>
      </rPr>
      <t>E</t>
    </r>
    <r>
      <rPr>
        <sz val="11"/>
        <rFont val="Arial"/>
        <family val="2"/>
      </rPr>
      <t xml:space="preserve"> = 115 GPa and a Poisson’s
ratio of</t>
    </r>
    <r>
      <rPr>
        <i/>
        <sz val="11"/>
        <rFont val="Symbol"/>
        <family val="1"/>
        <charset val="2"/>
      </rPr>
      <t xml:space="preserve"> </t>
    </r>
    <r>
      <rPr>
        <i/>
        <sz val="11"/>
        <rFont val="Arial"/>
        <family val="2"/>
      </rPr>
      <t>ν</t>
    </r>
    <r>
      <rPr>
        <sz val="11"/>
        <rFont val="Arial"/>
        <family val="2"/>
      </rPr>
      <t xml:space="preserve"> = 0.36 for Cu (311), and </t>
    </r>
    <r>
      <rPr>
        <i/>
        <sz val="11"/>
        <rFont val="Times New Roman"/>
        <family val="1"/>
      </rPr>
      <t>E</t>
    </r>
    <r>
      <rPr>
        <sz val="11"/>
        <rFont val="Arial"/>
        <family val="2"/>
      </rPr>
      <t xml:space="preserve"> = 411 GPa, </t>
    </r>
    <r>
      <rPr>
        <i/>
        <sz val="11"/>
        <rFont val="Arial"/>
        <family val="2"/>
      </rPr>
      <t>ν</t>
    </r>
    <r>
      <rPr>
        <sz val="11"/>
        <rFont val="Arial"/>
        <family val="2"/>
      </rPr>
      <t xml:space="preserve"> = 0.28 for W (321)</t>
    </r>
    <phoneticPr fontId="4"/>
  </si>
  <si>
    <r>
      <t xml:space="preserve">Poisson ration is assumed by Saha et Nix model. The model assumes that the coating–substrate system behaves as a series composite with a </t>
    </r>
    <r>
      <rPr>
        <u/>
        <sz val="11"/>
        <rFont val="Arial"/>
        <family val="2"/>
      </rPr>
      <t>constant Poisson's ratio</t>
    </r>
    <r>
      <rPr>
        <sz val="11"/>
        <rFont val="Arial"/>
        <family val="2"/>
      </rPr>
      <t xml:space="preserve"> equal to 0.21
</t>
    </r>
    <r>
      <rPr>
        <u/>
        <sz val="11"/>
        <rFont val="Arial"/>
        <family val="2"/>
      </rPr>
      <t>E modulus</t>
    </r>
    <r>
      <rPr>
        <sz val="11"/>
        <rFont val="Arial"/>
        <family val="2"/>
      </rPr>
      <t xml:space="preserve"> is calculated by Saha et Nix model based on the measurement of nanoindentation.
Assuming a biaxial state of stress of magnitude “σ” and </t>
    </r>
    <r>
      <rPr>
        <u/>
        <sz val="11"/>
        <rFont val="Arial"/>
        <family val="2"/>
      </rPr>
      <t>isotropic</t>
    </r>
    <r>
      <rPr>
        <sz val="11"/>
        <rFont val="Arial"/>
        <family val="2"/>
      </rPr>
      <t xml:space="preserve"> elasticity (E and ν),</t>
    </r>
    <phoneticPr fontId="4"/>
  </si>
  <si>
    <r>
      <rPr>
        <sz val="11"/>
        <rFont val="ＭＳ Ｐゴシック"/>
        <family val="3"/>
        <charset val="128"/>
      </rPr>
      <t>≒</t>
    </r>
    <r>
      <rPr>
        <sz val="11"/>
        <rFont val="Arial"/>
        <family val="2"/>
      </rPr>
      <t>130</t>
    </r>
    <phoneticPr fontId="4"/>
  </si>
  <si>
    <r>
      <rPr>
        <sz val="11"/>
        <rFont val="Symbol"/>
        <family val="1"/>
        <charset val="2"/>
      </rPr>
      <t>g</t>
    </r>
    <r>
      <rPr>
        <sz val="11"/>
        <rFont val="Arial"/>
        <family val="2"/>
      </rPr>
      <t>-Ni</t>
    </r>
    <phoneticPr fontId="4"/>
  </si>
  <si>
    <t>X-ray</t>
    <phoneticPr fontId="4"/>
  </si>
  <si>
    <t>-</t>
    <phoneticPr fontId="4"/>
  </si>
  <si>
    <t>168.9±2.8</t>
  </si>
  <si>
    <t>r.t.</t>
    <phoneticPr fontId="4"/>
  </si>
  <si>
    <t>Experiment</t>
    <phoneticPr fontId="4"/>
  </si>
  <si>
    <t>Paul S. Prevéy, A Method of Determining the Elastic Properties of Alloys in Selected Crystallographic Directions for X-Ray Diffraction Residual Stress Measurement, Advances in X-Ray Analysis, Vol. 20, Plenum Press,New York, NY, (1977) pp. 345-354.
http://www.lambdatechs.com/documents/206.pdf</t>
    <phoneticPr fontId="4"/>
  </si>
  <si>
    <t>176.5±0.7</t>
  </si>
  <si>
    <t>173.1±1.4</t>
  </si>
  <si>
    <t>182.0±1.4</t>
  </si>
  <si>
    <t>180.0±1.4</t>
  </si>
  <si>
    <t>fcc</t>
    <phoneticPr fontId="4"/>
  </si>
  <si>
    <t>139.3±4.1</t>
  </si>
  <si>
    <t>Paul S. Prevéy, A Method of Determining the Elastic Properties of Alloys in Selected Crystallographic Directions for X-Ray Diffraction Residual Stress Measurement, Advances in X-Ray Analysis, Vol. 20, Plenum Press,New York, NY, (1977) pp. 345-354.
http://www.lambdatechs.com/documents/206.pdf</t>
    <phoneticPr fontId="4"/>
  </si>
  <si>
    <t>fcc</t>
    <phoneticPr fontId="4"/>
  </si>
  <si>
    <t>Incoloy 903</t>
    <phoneticPr fontId="4"/>
  </si>
  <si>
    <t>Cr-Kα</t>
    <phoneticPr fontId="4"/>
  </si>
  <si>
    <t>215.1±2.8</t>
  </si>
  <si>
    <t>Incoloy 800</t>
    <phoneticPr fontId="4"/>
  </si>
  <si>
    <t>161.3±4.1</t>
  </si>
  <si>
    <t>Cu-Kα</t>
    <phoneticPr fontId="4"/>
  </si>
  <si>
    <t>148.2±2.8</t>
  </si>
  <si>
    <t>Inconel 718</t>
    <phoneticPr fontId="4"/>
  </si>
  <si>
    <t>215.1±2.1</t>
  </si>
  <si>
    <t>216.5±4.8</t>
  </si>
  <si>
    <t>135.8±6.9</t>
  </si>
  <si>
    <t>140.0±2.1</t>
  </si>
  <si>
    <t>Inconel X750</t>
    <phoneticPr fontId="4"/>
  </si>
  <si>
    <t>253.7±8.3</t>
  </si>
  <si>
    <t>Inconel 600</t>
    <phoneticPr fontId="4"/>
  </si>
  <si>
    <t>145.5±3.4</t>
  </si>
  <si>
    <t>159.3±0.7</t>
  </si>
  <si>
    <t>Monel K500</t>
    <phoneticPr fontId="4"/>
  </si>
  <si>
    <t>144.8±2.1</t>
  </si>
  <si>
    <t>85 Cu-15Ni</t>
    <phoneticPr fontId="4"/>
  </si>
  <si>
    <t>fcc</t>
    <phoneticPr fontId="4"/>
  </si>
  <si>
    <t>X-ray</t>
    <phoneticPr fontId="4"/>
  </si>
  <si>
    <t>-</t>
    <phoneticPr fontId="4"/>
  </si>
  <si>
    <t>128.2±2.1</t>
  </si>
  <si>
    <t>r.t.</t>
    <phoneticPr fontId="4"/>
  </si>
  <si>
    <t>Experiment</t>
    <phoneticPr fontId="4"/>
  </si>
  <si>
    <t>Paul S. Prevéy, A Method of Determining the Elastic Properties of Alloys in Selected Crystallographic Directions for X-Ray Diffraction Residual Stress Measurement, Advances in X-Ray Analysis, Vol. 20, Plenum Press,New York, NY, (1977) pp. 345-354.
http://www.lambdatechs.com/documents/206.pdf</t>
    <phoneticPr fontId="4"/>
  </si>
  <si>
    <t>O</t>
    <phoneticPr fontId="4"/>
  </si>
  <si>
    <t>60.9±0.5</t>
  </si>
  <si>
    <t>Ti-6Al-4V</t>
    <phoneticPr fontId="4"/>
  </si>
  <si>
    <t>hcp</t>
    <phoneticPr fontId="4"/>
  </si>
  <si>
    <t>84.1±0.5</t>
  </si>
  <si>
    <t>Ti-6Al-2Sn-4Zr-2Mo</t>
    <phoneticPr fontId="4"/>
  </si>
  <si>
    <t>102.0±1.4</t>
  </si>
  <si>
    <t>No.</t>
    <phoneticPr fontId="4"/>
  </si>
  <si>
    <t>Material</t>
    <phoneticPr fontId="4"/>
  </si>
  <si>
    <t>Structure</t>
    <phoneticPr fontId="4"/>
  </si>
  <si>
    <t>Diffraction 
plane</t>
    <phoneticPr fontId="4"/>
  </si>
  <si>
    <t>Probe</t>
    <phoneticPr fontId="4"/>
  </si>
  <si>
    <t>Wave length</t>
    <phoneticPr fontId="4"/>
  </si>
  <si>
    <r>
      <t>Diffraction angle,
2</t>
    </r>
    <r>
      <rPr>
        <sz val="11"/>
        <rFont val="Symbol"/>
        <family val="1"/>
        <charset val="2"/>
      </rPr>
      <t>q</t>
    </r>
    <r>
      <rPr>
        <sz val="11"/>
        <rFont val="Arial"/>
        <family val="2"/>
      </rPr>
      <t>, (deg)</t>
    </r>
    <phoneticPr fontId="4"/>
  </si>
  <si>
    <t>Stress constants
K (MPa/deg)</t>
    <phoneticPr fontId="4"/>
  </si>
  <si>
    <r>
      <t>E/(1+</t>
    </r>
    <r>
      <rPr>
        <sz val="11"/>
        <rFont val="Symbol"/>
        <family val="1"/>
        <charset val="2"/>
      </rPr>
      <t>n</t>
    </r>
    <r>
      <rPr>
        <sz val="11"/>
        <rFont val="Arial"/>
        <family val="2"/>
      </rPr>
      <t>)
(GPa)</t>
    </r>
    <phoneticPr fontId="4"/>
  </si>
  <si>
    <t>Young's modulus, E(GPa)</t>
    <phoneticPr fontId="4"/>
  </si>
  <si>
    <r>
      <t xml:space="preserve">Poisson's ratio, </t>
    </r>
    <r>
      <rPr>
        <sz val="11"/>
        <rFont val="Symbol"/>
        <family val="1"/>
        <charset val="2"/>
      </rPr>
      <t>n</t>
    </r>
    <phoneticPr fontId="4"/>
  </si>
  <si>
    <t>Temperature, 
T (°C)</t>
    <phoneticPr fontId="4"/>
  </si>
  <si>
    <t>Remarks</t>
    <phoneticPr fontId="4"/>
  </si>
  <si>
    <t>References</t>
    <phoneticPr fontId="4"/>
  </si>
  <si>
    <t>Internet link (in Japanes)</t>
    <phoneticPr fontId="4"/>
  </si>
  <si>
    <t>SUS304</t>
    <phoneticPr fontId="4"/>
  </si>
  <si>
    <r>
      <t>g</t>
    </r>
    <r>
      <rPr>
        <sz val="11"/>
        <rFont val="Arial"/>
        <family val="2"/>
      </rPr>
      <t>-Fe</t>
    </r>
    <phoneticPr fontId="4"/>
  </si>
  <si>
    <t>X-ray</t>
    <phoneticPr fontId="4"/>
  </si>
  <si>
    <r>
      <t>Cr-K</t>
    </r>
    <r>
      <rPr>
        <sz val="11"/>
        <rFont val="Symbol"/>
        <family val="1"/>
        <charset val="2"/>
      </rPr>
      <t>b</t>
    </r>
    <phoneticPr fontId="4"/>
  </si>
  <si>
    <t>-</t>
    <phoneticPr fontId="4"/>
  </si>
  <si>
    <t>r.t.</t>
    <phoneticPr fontId="4"/>
  </si>
  <si>
    <t>Experiment</t>
    <phoneticPr fontId="4"/>
  </si>
  <si>
    <r>
      <t>小田明</t>
    </r>
    <r>
      <rPr>
        <sz val="11"/>
        <rFont val="Arial"/>
        <family val="2"/>
      </rPr>
      <t>,</t>
    </r>
    <r>
      <rPr>
        <sz val="11"/>
        <rFont val="ＭＳ Ｐゴシック"/>
        <family val="3"/>
        <charset val="128"/>
      </rPr>
      <t>材料，</t>
    </r>
    <r>
      <rPr>
        <sz val="11"/>
        <rFont val="Arial"/>
        <family val="2"/>
      </rPr>
      <t>27</t>
    </r>
    <r>
      <rPr>
        <sz val="11"/>
        <rFont val="ＭＳ Ｐゴシック"/>
        <family val="3"/>
        <charset val="128"/>
      </rPr>
      <t>，</t>
    </r>
    <r>
      <rPr>
        <sz val="11"/>
        <rFont val="Arial"/>
        <family val="2"/>
      </rPr>
      <t>p.226 (1978 )</t>
    </r>
    <phoneticPr fontId="4"/>
  </si>
  <si>
    <t>O</t>
    <phoneticPr fontId="4"/>
  </si>
  <si>
    <t>SUS27CP</t>
    <phoneticPr fontId="4"/>
  </si>
  <si>
    <t>20 to 25</t>
    <phoneticPr fontId="4"/>
  </si>
  <si>
    <r>
      <t>小田明　他１名</t>
    </r>
    <r>
      <rPr>
        <sz val="11"/>
        <rFont val="Arial"/>
        <family val="2"/>
      </rPr>
      <t>,</t>
    </r>
    <r>
      <rPr>
        <sz val="11"/>
        <rFont val="ＭＳ Ｐゴシック"/>
        <family val="3"/>
        <charset val="128"/>
      </rPr>
      <t>材料，</t>
    </r>
    <r>
      <rPr>
        <sz val="11"/>
        <rFont val="Arial"/>
        <family val="2"/>
      </rPr>
      <t>24</t>
    </r>
    <r>
      <rPr>
        <sz val="11"/>
        <rFont val="ＭＳ Ｐゴシック"/>
        <family val="3"/>
        <charset val="128"/>
      </rPr>
      <t>，</t>
    </r>
    <r>
      <rPr>
        <sz val="11"/>
        <rFont val="Arial"/>
        <family val="2"/>
      </rPr>
      <t>p.22 (1975 )</t>
    </r>
    <phoneticPr fontId="4"/>
  </si>
  <si>
    <r>
      <t>Cr-K</t>
    </r>
    <r>
      <rPr>
        <sz val="11"/>
        <rFont val="Symbol"/>
        <family val="1"/>
        <charset val="2"/>
      </rPr>
      <t>a</t>
    </r>
    <phoneticPr fontId="4"/>
  </si>
  <si>
    <t xml:space="preserve">Experiment(Constant psi0 with oscillation, as received) </t>
    <phoneticPr fontId="4"/>
  </si>
  <si>
    <r>
      <t>宮川英明</t>
    </r>
    <r>
      <rPr>
        <sz val="11"/>
        <rFont val="Arial"/>
        <family val="2"/>
      </rPr>
      <t>,</t>
    </r>
    <r>
      <rPr>
        <sz val="11"/>
        <rFont val="ＭＳ Ｐゴシック"/>
        <family val="3"/>
        <charset val="128"/>
      </rPr>
      <t>材料，</t>
    </r>
    <r>
      <rPr>
        <sz val="11"/>
        <rFont val="Arial"/>
        <family val="2"/>
      </rPr>
      <t>28</t>
    </r>
    <r>
      <rPr>
        <sz val="11"/>
        <rFont val="ＭＳ Ｐゴシック"/>
        <family val="3"/>
        <charset val="128"/>
      </rPr>
      <t>，</t>
    </r>
    <r>
      <rPr>
        <sz val="11"/>
        <rFont val="Arial"/>
        <family val="2"/>
      </rPr>
      <t>p.218 (1979 )</t>
    </r>
    <phoneticPr fontId="4"/>
  </si>
  <si>
    <t xml:space="preserve">Experiment(Constant psi0 with oscillation, 3.1% prestrain) </t>
    <phoneticPr fontId="4"/>
  </si>
  <si>
    <t xml:space="preserve">Experiment(Constant psi0 with oscillation, 6.0% prestrain) </t>
    <phoneticPr fontId="4"/>
  </si>
  <si>
    <t xml:space="preserve">Experiment(Constant psi0 with oscillation, 8.9% prestrain) </t>
    <phoneticPr fontId="4"/>
  </si>
  <si>
    <t xml:space="preserve">Experiment(Constant psi0 with oscillation, 14.2% prestrain) </t>
    <phoneticPr fontId="4"/>
  </si>
  <si>
    <t xml:space="preserve">Experiment(Constant psi0 with oscillation, 31.5% prestrain) </t>
    <phoneticPr fontId="4"/>
  </si>
  <si>
    <t xml:space="preserve">Experiment(Constant psi0 with oscillation, 43.7% prestrain) </t>
    <phoneticPr fontId="4"/>
  </si>
  <si>
    <t xml:space="preserve">Experiment(Constant psi0 with oscillation, 59% prestrain) </t>
    <phoneticPr fontId="4"/>
  </si>
  <si>
    <t xml:space="preserve">Experiment(eta oscillation, as received) </t>
    <phoneticPr fontId="4"/>
  </si>
  <si>
    <t xml:space="preserve">Experiment(eta oscillation, 14.2% prestrain) </t>
    <phoneticPr fontId="4"/>
  </si>
  <si>
    <t xml:space="preserve">Experiment(eta oscillation, 31.5% prestrain) </t>
    <phoneticPr fontId="4"/>
  </si>
  <si>
    <t xml:space="preserve">Experiment(eta oscillation, 59% prestrain) </t>
    <phoneticPr fontId="4"/>
  </si>
  <si>
    <t>Experiment(Explosive austenitic stainless clad steel)</t>
    <phoneticPr fontId="4"/>
  </si>
  <si>
    <r>
      <t>小田明</t>
    </r>
    <r>
      <rPr>
        <sz val="11"/>
        <rFont val="Arial"/>
        <family val="2"/>
      </rPr>
      <t>,</t>
    </r>
    <r>
      <rPr>
        <sz val="11"/>
        <rFont val="ＭＳ Ｐゴシック"/>
        <family val="3"/>
        <charset val="128"/>
      </rPr>
      <t>材料，</t>
    </r>
    <r>
      <rPr>
        <sz val="11"/>
        <rFont val="Arial"/>
        <family val="2"/>
      </rPr>
      <t>25</t>
    </r>
    <r>
      <rPr>
        <sz val="11"/>
        <rFont val="ＭＳ Ｐゴシック"/>
        <family val="3"/>
        <charset val="128"/>
      </rPr>
      <t>，</t>
    </r>
    <r>
      <rPr>
        <sz val="11"/>
        <rFont val="Arial"/>
        <family val="2"/>
      </rPr>
      <t>p.17 (1976 )</t>
    </r>
    <phoneticPr fontId="4"/>
  </si>
  <si>
    <t>Cr-Kb</t>
    <phoneticPr fontId="4"/>
  </si>
  <si>
    <t>Experiment(crystalline diameter = 155mm)</t>
    <phoneticPr fontId="4"/>
  </si>
  <si>
    <t>Experiment(crystalline diameter = 93mm)</t>
    <phoneticPr fontId="4"/>
  </si>
  <si>
    <t>Cr-Ka</t>
    <phoneticPr fontId="4"/>
  </si>
  <si>
    <t>Experiment(crystalline diameter =30mm)</t>
    <phoneticPr fontId="4"/>
  </si>
  <si>
    <t>Experiment(crystalline diameter = 30mm)</t>
    <phoneticPr fontId="4"/>
  </si>
  <si>
    <t>Experiment(crystalline diameter = 193 mm)</t>
    <phoneticPr fontId="4"/>
  </si>
  <si>
    <t>Brazed SUS410</t>
    <phoneticPr fontId="4"/>
  </si>
  <si>
    <r>
      <t>g</t>
    </r>
    <r>
      <rPr>
        <sz val="11"/>
        <rFont val="Arial"/>
        <family val="2"/>
      </rPr>
      <t>-Ag</t>
    </r>
    <phoneticPr fontId="4"/>
  </si>
  <si>
    <t>Co-Ka</t>
    <phoneticPr fontId="4"/>
  </si>
  <si>
    <t>Experiment(Brazing material: Ag-Pd)</t>
    <phoneticPr fontId="4"/>
  </si>
  <si>
    <t>井出裕　他3名,材料，37，p.619 (1988 )</t>
    <phoneticPr fontId="4"/>
  </si>
  <si>
    <r>
      <t>g-</t>
    </r>
    <r>
      <rPr>
        <sz val="11"/>
        <rFont val="Arial"/>
        <family val="2"/>
      </rPr>
      <t>Cu</t>
    </r>
    <phoneticPr fontId="4"/>
  </si>
  <si>
    <t>Experiment(Brazing material: Cu-Pd)</t>
    <phoneticPr fontId="4"/>
  </si>
  <si>
    <t>SCMnH3</t>
    <phoneticPr fontId="4"/>
  </si>
  <si>
    <t xml:space="preserve">Experiment(1050degx10min W.Q) </t>
    <phoneticPr fontId="4"/>
  </si>
  <si>
    <t>宮川英明　他2名,材料，32，p.242 (1983 )</t>
    <phoneticPr fontId="4"/>
  </si>
  <si>
    <t xml:space="preserve">Experiment(Prestrained 11.5%) </t>
    <phoneticPr fontId="4"/>
  </si>
  <si>
    <t>Experiment(Hammered hardening)</t>
    <phoneticPr fontId="4"/>
  </si>
  <si>
    <t xml:space="preserve">Experiment(Explosive hardening 1time) </t>
    <phoneticPr fontId="4"/>
  </si>
  <si>
    <t>4340, 50HRC</t>
    <phoneticPr fontId="4"/>
  </si>
  <si>
    <t>bct</t>
    <phoneticPr fontId="4"/>
  </si>
  <si>
    <t>Paul S. Prevéy, A Method of Determining the Elastic Properties of Alloys in Selected Crystallographic Directions for X-Ray Diffraction Residual Stress Measurement, Advances in X-Ray Analysis, Vol. 20, Plenum Press,New York, NY, (1977) pp. 345-354.
http://www.lambdatechs.com/documents/206.pdf</t>
    <phoneticPr fontId="4"/>
  </si>
  <si>
    <t>410 SS, 22HRC</t>
    <phoneticPr fontId="4"/>
  </si>
  <si>
    <t>410 SS, 42HRC</t>
    <phoneticPr fontId="4"/>
  </si>
  <si>
    <t>422 SS, 34HRC</t>
    <phoneticPr fontId="4"/>
  </si>
  <si>
    <t>422 SS, 39HRC</t>
    <phoneticPr fontId="4"/>
  </si>
  <si>
    <t>304 SS</t>
    <phoneticPr fontId="4"/>
  </si>
  <si>
    <t>fcc</t>
    <phoneticPr fontId="4"/>
  </si>
  <si>
    <r>
      <t>Cu-K</t>
    </r>
    <r>
      <rPr>
        <sz val="11"/>
        <rFont val="Symbol"/>
        <family val="1"/>
        <charset val="2"/>
      </rPr>
      <t>a</t>
    </r>
    <phoneticPr fontId="4"/>
  </si>
  <si>
    <t>WC_hcp</t>
    <phoneticPr fontId="4"/>
  </si>
  <si>
    <t>Co_fcc</t>
    <phoneticPr fontId="4"/>
  </si>
  <si>
    <r>
      <t>Fe-K</t>
    </r>
    <r>
      <rPr>
        <sz val="11"/>
        <rFont val="Symbol"/>
        <family val="1"/>
        <charset val="2"/>
      </rPr>
      <t>a</t>
    </r>
    <phoneticPr fontId="4"/>
  </si>
  <si>
    <r>
      <t>0.194</t>
    </r>
    <r>
      <rPr>
        <vertAlign val="superscript"/>
        <sz val="11"/>
        <rFont val="Arial"/>
        <family val="2"/>
      </rPr>
      <t>2)</t>
    </r>
    <phoneticPr fontId="4"/>
  </si>
  <si>
    <r>
      <t>0.31</t>
    </r>
    <r>
      <rPr>
        <vertAlign val="superscript"/>
        <sz val="11"/>
        <rFont val="Arial"/>
        <family val="2"/>
      </rPr>
      <t>2)</t>
    </r>
    <phoneticPr fontId="4"/>
  </si>
  <si>
    <r>
      <t>207</t>
    </r>
    <r>
      <rPr>
        <vertAlign val="superscript"/>
        <sz val="11"/>
        <rFont val="Arial"/>
        <family val="2"/>
      </rPr>
      <t>2)</t>
    </r>
    <phoneticPr fontId="4"/>
  </si>
  <si>
    <t>O</t>
    <phoneticPr fontId="4"/>
  </si>
  <si>
    <t>Fe-Ka</t>
  </si>
  <si>
    <r>
      <t>700</t>
    </r>
    <r>
      <rPr>
        <vertAlign val="superscript"/>
        <sz val="11"/>
        <rFont val="Arial"/>
        <family val="2"/>
      </rPr>
      <t>2)</t>
    </r>
    <phoneticPr fontId="4"/>
  </si>
  <si>
    <t>田中啓介,  松井元康,  田中拓, 超硬合金(WC-Co)のX線応力測定,材料, Vol. 42,  No. 472  pp. 96-102  (1993)</t>
    <phoneticPr fontId="4"/>
  </si>
  <si>
    <t>2) H. Doi, Y. Fujiwara, K. Miyake, Y. Oosawa
A systematic investigation of elastic moduli of Wc-Co alloys, Metallurgical and Materials Transactions B, Vol.1, Iss. 5,  pp. 1417–1425 (1970)</t>
    <phoneticPr fontId="4"/>
  </si>
  <si>
    <t>2) H. Doi, Y. Fujiwara, K. Miyake, Y. Oosawa
A systematic investigation of elastic moduli of Wc-Co alloys, Metallurgical and Materials Transactions B, Vol.1, Iss. 5,  pp. 1417–1425 (1970)</t>
    <phoneticPr fontId="4"/>
  </si>
  <si>
    <t>X-ray</t>
    <phoneticPr fontId="4"/>
  </si>
  <si>
    <r>
      <rPr>
        <sz val="11"/>
        <rFont val="ＭＳ Ｐゴシック"/>
        <family val="3"/>
        <charset val="128"/>
      </rPr>
      <t>田中啓介</t>
    </r>
    <r>
      <rPr>
        <sz val="11"/>
        <rFont val="Arial"/>
        <family val="2"/>
      </rPr>
      <t xml:space="preserve">,  </t>
    </r>
    <r>
      <rPr>
        <sz val="11"/>
        <rFont val="ＭＳ Ｐゴシック"/>
        <family val="3"/>
        <charset val="128"/>
      </rPr>
      <t>松井元康</t>
    </r>
    <r>
      <rPr>
        <sz val="11"/>
        <rFont val="Arial"/>
        <family val="2"/>
      </rPr>
      <t xml:space="preserve">,  </t>
    </r>
    <r>
      <rPr>
        <sz val="11"/>
        <rFont val="ＭＳ Ｐゴシック"/>
        <family val="3"/>
        <charset val="128"/>
      </rPr>
      <t>田中拓</t>
    </r>
    <r>
      <rPr>
        <sz val="11"/>
        <rFont val="Arial"/>
        <family val="2"/>
      </rPr>
      <t xml:space="preserve">, </t>
    </r>
    <r>
      <rPr>
        <sz val="11"/>
        <rFont val="ＭＳ Ｐゴシック"/>
        <family val="3"/>
        <charset val="128"/>
      </rPr>
      <t>超硬合金</t>
    </r>
    <r>
      <rPr>
        <sz val="11"/>
        <rFont val="Arial"/>
        <family val="2"/>
      </rPr>
      <t>(WC-Co)</t>
    </r>
    <r>
      <rPr>
        <sz val="11"/>
        <rFont val="ＭＳ Ｐゴシック"/>
        <family val="3"/>
        <charset val="128"/>
      </rPr>
      <t>の</t>
    </r>
    <r>
      <rPr>
        <sz val="11"/>
        <rFont val="Arial"/>
        <family val="2"/>
      </rPr>
      <t>X</t>
    </r>
    <r>
      <rPr>
        <sz val="11"/>
        <rFont val="ＭＳ Ｐゴシック"/>
        <family val="3"/>
        <charset val="128"/>
      </rPr>
      <t>線応力測定</t>
    </r>
    <r>
      <rPr>
        <sz val="11"/>
        <rFont val="Arial"/>
        <family val="2"/>
      </rPr>
      <t>,</t>
    </r>
    <r>
      <rPr>
        <sz val="11"/>
        <rFont val="ＭＳ Ｐゴシック"/>
        <family val="3"/>
        <charset val="128"/>
      </rPr>
      <t>材料</t>
    </r>
    <r>
      <rPr>
        <sz val="11"/>
        <rFont val="Arial"/>
        <family val="2"/>
      </rPr>
      <t xml:space="preserve">, Vol. 42,  No. 472  pp. 96-102  (1993)
</t>
    </r>
    <r>
      <rPr>
        <sz val="11"/>
        <rFont val="ＭＳ Ｐゴシック"/>
        <family val="3"/>
        <charset val="128"/>
      </rPr>
      <t>※</t>
    </r>
    <r>
      <rPr>
        <sz val="11"/>
        <rFont val="Arial"/>
        <family val="2"/>
      </rPr>
      <t xml:space="preserve"> X</t>
    </r>
    <r>
      <rPr>
        <sz val="11"/>
        <rFont val="ＭＳ Ｐゴシック"/>
        <family val="3"/>
        <charset val="128"/>
      </rPr>
      <t>線的弾性定数</t>
    </r>
    <r>
      <rPr>
        <i/>
        <sz val="11"/>
        <rFont val="Arial"/>
        <family val="2"/>
      </rPr>
      <t>E</t>
    </r>
    <r>
      <rPr>
        <sz val="11"/>
        <rFont val="Arial"/>
        <family val="2"/>
      </rPr>
      <t>(hkl)</t>
    </r>
    <r>
      <rPr>
        <sz val="11"/>
        <rFont val="ＭＳ Ｐゴシック"/>
        <family val="3"/>
        <charset val="128"/>
      </rPr>
      <t>と</t>
    </r>
    <r>
      <rPr>
        <i/>
        <sz val="11"/>
        <rFont val="Symbol"/>
        <family val="1"/>
        <charset val="2"/>
      </rPr>
      <t>n</t>
    </r>
    <r>
      <rPr>
        <sz val="11"/>
        <rFont val="Arial"/>
        <family val="2"/>
      </rPr>
      <t>(hkl)</t>
    </r>
    <r>
      <rPr>
        <sz val="11"/>
        <rFont val="ＭＳ Ｐゴシック"/>
        <family val="3"/>
        <charset val="128"/>
      </rPr>
      <t>も掲載有り</t>
    </r>
    <rPh sb="84" eb="85">
      <t>セン</t>
    </rPh>
    <rPh sb="85" eb="86">
      <t>テキ</t>
    </rPh>
    <rPh sb="86" eb="90">
      <t>ダンセイジョウスウ</t>
    </rPh>
    <rPh sb="104" eb="106">
      <t>ケイサイ</t>
    </rPh>
    <rPh sb="106" eb="107">
      <t>ア</t>
    </rPh>
    <phoneticPr fontId="4"/>
  </si>
  <si>
    <r>
      <rPr>
        <sz val="11"/>
        <rFont val="ＭＳ Ｐゴシック"/>
        <family val="3"/>
        <charset val="128"/>
      </rPr>
      <t>田中啓介</t>
    </r>
    <r>
      <rPr>
        <sz val="11"/>
        <rFont val="Arial"/>
        <family val="2"/>
      </rPr>
      <t xml:space="preserve">,  </t>
    </r>
    <r>
      <rPr>
        <sz val="11"/>
        <rFont val="ＭＳ Ｐゴシック"/>
        <family val="3"/>
        <charset val="128"/>
      </rPr>
      <t>松井元康</t>
    </r>
    <r>
      <rPr>
        <sz val="11"/>
        <rFont val="Arial"/>
        <family val="2"/>
      </rPr>
      <t xml:space="preserve">,  </t>
    </r>
    <r>
      <rPr>
        <sz val="11"/>
        <rFont val="ＭＳ Ｐゴシック"/>
        <family val="3"/>
        <charset val="128"/>
      </rPr>
      <t>田中拓</t>
    </r>
    <r>
      <rPr>
        <sz val="11"/>
        <rFont val="Arial"/>
        <family val="2"/>
      </rPr>
      <t xml:space="preserve">, </t>
    </r>
    <r>
      <rPr>
        <sz val="11"/>
        <rFont val="ＭＳ Ｐゴシック"/>
        <family val="3"/>
        <charset val="128"/>
      </rPr>
      <t>超硬合金</t>
    </r>
    <r>
      <rPr>
        <sz val="11"/>
        <rFont val="Arial"/>
        <family val="2"/>
      </rPr>
      <t>(WC-Co)</t>
    </r>
    <r>
      <rPr>
        <sz val="11"/>
        <rFont val="ＭＳ Ｐゴシック"/>
        <family val="3"/>
        <charset val="128"/>
      </rPr>
      <t>の</t>
    </r>
    <r>
      <rPr>
        <sz val="11"/>
        <rFont val="Arial"/>
        <family val="2"/>
      </rPr>
      <t>X</t>
    </r>
    <r>
      <rPr>
        <sz val="11"/>
        <rFont val="ＭＳ Ｐゴシック"/>
        <family val="3"/>
        <charset val="128"/>
      </rPr>
      <t>線応力測定</t>
    </r>
    <r>
      <rPr>
        <sz val="11"/>
        <rFont val="Arial"/>
        <family val="2"/>
      </rPr>
      <t>,</t>
    </r>
    <r>
      <rPr>
        <sz val="11"/>
        <rFont val="ＭＳ Ｐゴシック"/>
        <family val="3"/>
        <charset val="128"/>
      </rPr>
      <t>材料</t>
    </r>
    <r>
      <rPr>
        <sz val="11"/>
        <rFont val="Arial"/>
        <family val="2"/>
      </rPr>
      <t xml:space="preserve">, Vol. 42,  No. 472  pp. 96-102  (1993)
</t>
    </r>
    <r>
      <rPr>
        <sz val="11"/>
        <rFont val="ＭＳ Ｐゴシック"/>
        <family val="3"/>
        <charset val="128"/>
      </rPr>
      <t>※</t>
    </r>
    <r>
      <rPr>
        <sz val="11"/>
        <rFont val="Arial"/>
        <family val="2"/>
      </rPr>
      <t xml:space="preserve"> X</t>
    </r>
    <r>
      <rPr>
        <sz val="11"/>
        <rFont val="ＭＳ Ｐゴシック"/>
        <family val="3"/>
        <charset val="128"/>
      </rPr>
      <t>線的弾性定数</t>
    </r>
    <r>
      <rPr>
        <sz val="11"/>
        <rFont val="Arial"/>
        <family val="2"/>
      </rPr>
      <t>E(hkl)</t>
    </r>
    <r>
      <rPr>
        <sz val="11"/>
        <rFont val="ＭＳ Ｐゴシック"/>
        <family val="3"/>
        <charset val="128"/>
      </rPr>
      <t>と</t>
    </r>
    <r>
      <rPr>
        <sz val="11"/>
        <rFont val="Arial"/>
        <family val="2"/>
      </rPr>
      <t>n(hkl)</t>
    </r>
    <r>
      <rPr>
        <sz val="11"/>
        <rFont val="ＭＳ Ｐゴシック"/>
        <family val="3"/>
        <charset val="128"/>
      </rPr>
      <t>も掲載有り</t>
    </r>
    <phoneticPr fontId="4"/>
  </si>
  <si>
    <r>
      <t>Young's Modulus</t>
    </r>
    <r>
      <rPr>
        <sz val="11"/>
        <rFont val="ＭＳ Ｐゴシック"/>
        <family val="3"/>
        <charset val="128"/>
      </rPr>
      <t>と</t>
    </r>
    <r>
      <rPr>
        <sz val="11"/>
        <rFont val="Arial"/>
        <family val="2"/>
      </rPr>
      <t>Poisson's ratio</t>
    </r>
    <r>
      <rPr>
        <sz val="11"/>
        <rFont val="ＭＳ Ｐゴシック"/>
        <family val="3"/>
        <charset val="128"/>
      </rPr>
      <t>は測定値。ただし、</t>
    </r>
    <r>
      <rPr>
        <sz val="11"/>
        <rFont val="Arial"/>
        <family val="2"/>
      </rPr>
      <t>311</t>
    </r>
    <r>
      <rPr>
        <sz val="11"/>
        <rFont val="ＭＳ Ｐゴシック"/>
        <family val="3"/>
        <charset val="128"/>
      </rPr>
      <t>面の応力定数</t>
    </r>
    <r>
      <rPr>
        <sz val="11"/>
        <rFont val="Arial"/>
        <family val="2"/>
      </rPr>
      <t>K</t>
    </r>
    <r>
      <rPr>
        <sz val="11"/>
        <rFont val="ＭＳ Ｐゴシック"/>
        <family val="3"/>
        <charset val="128"/>
      </rPr>
      <t>と</t>
    </r>
    <r>
      <rPr>
        <sz val="11"/>
        <rFont val="Arial"/>
        <family val="2"/>
      </rPr>
      <t>E/(1+</t>
    </r>
    <r>
      <rPr>
        <sz val="11"/>
        <rFont val="Symbol"/>
        <family val="1"/>
        <charset val="2"/>
      </rPr>
      <t>n</t>
    </r>
    <r>
      <rPr>
        <sz val="11"/>
        <rFont val="Arial"/>
        <family val="2"/>
      </rPr>
      <t>)</t>
    </r>
    <r>
      <rPr>
        <sz val="11"/>
        <rFont val="ＭＳ Ｐゴシック"/>
        <family val="3"/>
        <charset val="128"/>
      </rPr>
      <t>は，</t>
    </r>
    <r>
      <rPr>
        <sz val="11"/>
        <rFont val="Arial"/>
        <family val="2"/>
      </rPr>
      <t>Young's Modulus</t>
    </r>
    <r>
      <rPr>
        <sz val="11"/>
        <rFont val="ＭＳ Ｐゴシック"/>
        <family val="3"/>
        <charset val="128"/>
      </rPr>
      <t>と</t>
    </r>
    <r>
      <rPr>
        <sz val="11"/>
        <rFont val="Arial"/>
        <family val="2"/>
      </rPr>
      <t>Poisson's ratio</t>
    </r>
    <r>
      <rPr>
        <sz val="11"/>
        <rFont val="ＭＳ Ｐゴシック"/>
        <family val="3"/>
        <charset val="128"/>
      </rPr>
      <t>を用いた計算値。</t>
    </r>
    <rPh sb="32" eb="35">
      <t>ソクテイチ</t>
    </rPh>
    <rPh sb="43" eb="44">
      <t>メン</t>
    </rPh>
    <rPh sb="45" eb="47">
      <t>オウリョク</t>
    </rPh>
    <rPh sb="47" eb="49">
      <t>ジョウスウ</t>
    </rPh>
    <rPh sb="92" eb="93">
      <t>モチ</t>
    </rPh>
    <rPh sb="95" eb="97">
      <t>ケイサン</t>
    </rPh>
    <rPh sb="97" eb="98">
      <t>チ</t>
    </rPh>
    <phoneticPr fontId="4"/>
  </si>
  <si>
    <r>
      <t>Young's Modulus</t>
    </r>
    <r>
      <rPr>
        <sz val="11"/>
        <rFont val="ＭＳ Ｐゴシック"/>
        <family val="3"/>
        <charset val="128"/>
      </rPr>
      <t>と</t>
    </r>
    <r>
      <rPr>
        <sz val="11"/>
        <rFont val="Arial"/>
        <family val="2"/>
      </rPr>
      <t>Poisson's ratio</t>
    </r>
    <r>
      <rPr>
        <sz val="11"/>
        <rFont val="ＭＳ Ｐゴシック"/>
        <family val="3"/>
        <charset val="128"/>
      </rPr>
      <t>は測定値。ただし、</t>
    </r>
    <r>
      <rPr>
        <sz val="11"/>
        <rFont val="Arial"/>
        <family val="2"/>
      </rPr>
      <t>211</t>
    </r>
    <r>
      <rPr>
        <sz val="11"/>
        <rFont val="ＭＳ Ｐゴシック"/>
        <family val="3"/>
        <charset val="128"/>
      </rPr>
      <t>面の応力定数</t>
    </r>
    <r>
      <rPr>
        <sz val="11"/>
        <rFont val="Arial"/>
        <family val="2"/>
      </rPr>
      <t>K</t>
    </r>
    <r>
      <rPr>
        <sz val="11"/>
        <rFont val="ＭＳ Ｐゴシック"/>
        <family val="3"/>
        <charset val="128"/>
      </rPr>
      <t>と</t>
    </r>
    <r>
      <rPr>
        <sz val="11"/>
        <rFont val="Arial"/>
        <family val="2"/>
      </rPr>
      <t>E/(1+</t>
    </r>
    <r>
      <rPr>
        <sz val="11"/>
        <rFont val="Symbol"/>
        <family val="1"/>
        <charset val="2"/>
      </rPr>
      <t>n</t>
    </r>
    <r>
      <rPr>
        <sz val="11"/>
        <rFont val="Arial"/>
        <family val="2"/>
      </rPr>
      <t>)</t>
    </r>
    <r>
      <rPr>
        <sz val="11"/>
        <rFont val="ＭＳ Ｐゴシック"/>
        <family val="3"/>
        <charset val="128"/>
      </rPr>
      <t>は，</t>
    </r>
    <r>
      <rPr>
        <sz val="11"/>
        <rFont val="Arial"/>
        <family val="2"/>
      </rPr>
      <t>Young's Modulus</t>
    </r>
    <r>
      <rPr>
        <sz val="11"/>
        <rFont val="ＭＳ Ｐゴシック"/>
        <family val="3"/>
        <charset val="128"/>
      </rPr>
      <t>と</t>
    </r>
    <r>
      <rPr>
        <sz val="11"/>
        <rFont val="Arial"/>
        <family val="2"/>
      </rPr>
      <t>Poisson's ratio</t>
    </r>
    <r>
      <rPr>
        <sz val="11"/>
        <rFont val="ＭＳ Ｐゴシック"/>
        <family val="3"/>
        <charset val="128"/>
      </rPr>
      <t>を用いた計算値。</t>
    </r>
    <phoneticPr fontId="4"/>
  </si>
  <si>
    <r>
      <rPr>
        <sz val="11"/>
        <rFont val="ＭＳ Ｐゴシック"/>
        <family val="3"/>
        <charset val="128"/>
      </rPr>
      <t>超硬合金WC-Co(焼結材)
　Co体積率0%</t>
    </r>
    <rPh sb="0" eb="1">
      <t>チョウ</t>
    </rPh>
    <rPh sb="1" eb="2">
      <t>カタ</t>
    </rPh>
    <rPh sb="2" eb="4">
      <t>ゴウキン</t>
    </rPh>
    <rPh sb="10" eb="12">
      <t>ショウケツ</t>
    </rPh>
    <rPh sb="12" eb="13">
      <t>ザイ</t>
    </rPh>
    <rPh sb="18" eb="20">
      <t>タイセキ</t>
    </rPh>
    <rPh sb="20" eb="21">
      <t>リツ</t>
    </rPh>
    <phoneticPr fontId="4"/>
  </si>
  <si>
    <r>
      <rPr>
        <sz val="11"/>
        <rFont val="ＭＳ Ｐゴシック"/>
        <family val="3"/>
        <charset val="128"/>
      </rPr>
      <t>超硬合金WC-Co(焼結材)
　Co体積率5.1%</t>
    </r>
    <rPh sb="0" eb="1">
      <t>チョウ</t>
    </rPh>
    <rPh sb="1" eb="2">
      <t>カタ</t>
    </rPh>
    <rPh sb="2" eb="4">
      <t>ゴウキン</t>
    </rPh>
    <rPh sb="10" eb="12">
      <t>ショウケツ</t>
    </rPh>
    <rPh sb="12" eb="13">
      <t>ザイ</t>
    </rPh>
    <rPh sb="18" eb="20">
      <t>タイセキ</t>
    </rPh>
    <rPh sb="20" eb="21">
      <t>リツ</t>
    </rPh>
    <phoneticPr fontId="4"/>
  </si>
  <si>
    <r>
      <rPr>
        <sz val="11"/>
        <rFont val="ＭＳ Ｐゴシック"/>
        <family val="3"/>
        <charset val="128"/>
      </rPr>
      <t>超硬合金WC-Co(焼結材)
　Co体積率11.7%</t>
    </r>
    <rPh sb="0" eb="1">
      <t>チョウ</t>
    </rPh>
    <rPh sb="1" eb="2">
      <t>カタ</t>
    </rPh>
    <rPh sb="2" eb="4">
      <t>ゴウキン</t>
    </rPh>
    <rPh sb="10" eb="12">
      <t>ショウケツ</t>
    </rPh>
    <rPh sb="12" eb="13">
      <t>ザイ</t>
    </rPh>
    <rPh sb="18" eb="20">
      <t>タイセキ</t>
    </rPh>
    <rPh sb="20" eb="21">
      <t>リツ</t>
    </rPh>
    <phoneticPr fontId="4"/>
  </si>
  <si>
    <r>
      <rPr>
        <sz val="11"/>
        <rFont val="ＭＳ Ｐゴシック"/>
        <family val="3"/>
        <charset val="128"/>
      </rPr>
      <t>超硬合金WC-Co(焼結材)
　Co体積率16.3%</t>
    </r>
    <rPh sb="0" eb="1">
      <t>チョウ</t>
    </rPh>
    <rPh sb="1" eb="2">
      <t>カタ</t>
    </rPh>
    <rPh sb="2" eb="4">
      <t>ゴウキン</t>
    </rPh>
    <rPh sb="10" eb="12">
      <t>ショウケツ</t>
    </rPh>
    <rPh sb="12" eb="13">
      <t>ザイ</t>
    </rPh>
    <rPh sb="18" eb="20">
      <t>タイセキ</t>
    </rPh>
    <rPh sb="20" eb="21">
      <t>リツ</t>
    </rPh>
    <phoneticPr fontId="4"/>
  </si>
  <si>
    <r>
      <rPr>
        <sz val="11"/>
        <rFont val="ＭＳ Ｐゴシック"/>
        <family val="3"/>
        <charset val="128"/>
      </rPr>
      <t>超硬合金WC-Co(焼結材)
　Co体積率23.6%</t>
    </r>
    <rPh sb="0" eb="1">
      <t>チョウ</t>
    </rPh>
    <rPh sb="1" eb="2">
      <t>カタ</t>
    </rPh>
    <rPh sb="2" eb="4">
      <t>ゴウキン</t>
    </rPh>
    <rPh sb="10" eb="12">
      <t>ショウケツ</t>
    </rPh>
    <rPh sb="12" eb="13">
      <t>ザイ</t>
    </rPh>
    <rPh sb="18" eb="20">
      <t>タイセキ</t>
    </rPh>
    <rPh sb="20" eb="21">
      <t>リツ</t>
    </rPh>
    <phoneticPr fontId="4"/>
  </si>
  <si>
    <r>
      <rPr>
        <sz val="11"/>
        <rFont val="ＭＳ Ｐゴシック"/>
        <family val="3"/>
        <charset val="128"/>
      </rPr>
      <t>超硬合金WC-Co(焼結材)
　Co体積率30.5%</t>
    </r>
    <rPh sb="0" eb="1">
      <t>チョウ</t>
    </rPh>
    <rPh sb="1" eb="2">
      <t>カタ</t>
    </rPh>
    <rPh sb="2" eb="4">
      <t>ゴウキン</t>
    </rPh>
    <rPh sb="10" eb="12">
      <t>ショウケツ</t>
    </rPh>
    <rPh sb="12" eb="13">
      <t>ザイ</t>
    </rPh>
    <rPh sb="18" eb="20">
      <t>タイセキ</t>
    </rPh>
    <rPh sb="20" eb="21">
      <t>リツ</t>
    </rPh>
    <phoneticPr fontId="4"/>
  </si>
  <si>
    <r>
      <rPr>
        <sz val="11"/>
        <rFont val="ＭＳ Ｐゴシック"/>
        <family val="3"/>
        <charset val="128"/>
      </rPr>
      <t>超硬合金WC-Co(焼結材)
　Co体積率36.9%</t>
    </r>
    <rPh sb="0" eb="1">
      <t>チョウ</t>
    </rPh>
    <rPh sb="1" eb="2">
      <t>カタ</t>
    </rPh>
    <rPh sb="2" eb="4">
      <t>ゴウキン</t>
    </rPh>
    <rPh sb="10" eb="12">
      <t>ショウケツ</t>
    </rPh>
    <rPh sb="12" eb="13">
      <t>ザイ</t>
    </rPh>
    <rPh sb="18" eb="20">
      <t>タイセキ</t>
    </rPh>
    <rPh sb="20" eb="21">
      <t>リツ</t>
    </rPh>
    <phoneticPr fontId="4"/>
  </si>
  <si>
    <r>
      <rPr>
        <sz val="11"/>
        <rFont val="ＭＳ Ｐゴシック"/>
        <family val="3"/>
        <charset val="128"/>
      </rPr>
      <t>超硬合金WC-Co(焼結材)
　Co体積率100%</t>
    </r>
    <rPh sb="0" eb="1">
      <t>チョウ</t>
    </rPh>
    <rPh sb="1" eb="2">
      <t>カタ</t>
    </rPh>
    <rPh sb="2" eb="4">
      <t>ゴウキン</t>
    </rPh>
    <rPh sb="10" eb="12">
      <t>ショウケツ</t>
    </rPh>
    <rPh sb="12" eb="13">
      <t>ザイ</t>
    </rPh>
    <rPh sb="18" eb="20">
      <t>タイセキ</t>
    </rPh>
    <rPh sb="20" eb="21">
      <t>リツ</t>
    </rPh>
    <phoneticPr fontId="4"/>
  </si>
  <si>
    <r>
      <t>Cu-K</t>
    </r>
    <r>
      <rPr>
        <sz val="11"/>
        <rFont val="Symbol"/>
        <family val="1"/>
        <charset val="2"/>
      </rPr>
      <t>a</t>
    </r>
    <phoneticPr fontId="4"/>
  </si>
  <si>
    <r>
      <t>Cr-K</t>
    </r>
    <r>
      <rPr>
        <sz val="11"/>
        <rFont val="Symbol"/>
        <family val="1"/>
        <charset val="2"/>
      </rPr>
      <t>a</t>
    </r>
    <phoneticPr fontId="4"/>
  </si>
  <si>
    <t>窒化クロムコーティング層
CrN</t>
    <rPh sb="0" eb="2">
      <t>チッカ</t>
    </rPh>
    <rPh sb="11" eb="12">
      <t>ソウ</t>
    </rPh>
    <phoneticPr fontId="4"/>
  </si>
  <si>
    <t xml:space="preserve">Fouad Attar, Thomas Johannesson, Adhesion and X-ray Elastic Constant Evaluation of CrN Coating, Thin Solid Films, Vol 258, pp.205-212 (1995)
</t>
    <phoneticPr fontId="4"/>
  </si>
  <si>
    <r>
      <t>film
 (4.4</t>
    </r>
    <r>
      <rPr>
        <sz val="11"/>
        <rFont val="Symbol"/>
        <family val="1"/>
        <charset val="2"/>
      </rPr>
      <t>m</t>
    </r>
    <r>
      <rPr>
        <sz val="11"/>
        <rFont val="Arial"/>
        <family val="2"/>
      </rPr>
      <t>m</t>
    </r>
    <r>
      <rPr>
        <vertAlign val="superscript"/>
        <sz val="11"/>
        <rFont val="Arial"/>
        <family val="2"/>
      </rPr>
      <t>T</t>
    </r>
    <r>
      <rPr>
        <sz val="11"/>
        <rFont val="Arial"/>
        <family val="2"/>
      </rPr>
      <t>)</t>
    </r>
    <phoneticPr fontId="4"/>
  </si>
  <si>
    <r>
      <t>Cr-K</t>
    </r>
    <r>
      <rPr>
        <i/>
        <sz val="11"/>
        <rFont val="Symbol"/>
        <family val="1"/>
        <charset val="2"/>
      </rPr>
      <t>a</t>
    </r>
    <phoneticPr fontId="4"/>
  </si>
  <si>
    <r>
      <t>マクロのEと</t>
    </r>
    <r>
      <rPr>
        <sz val="11"/>
        <rFont val="Symbol"/>
        <family val="1"/>
        <charset val="2"/>
      </rPr>
      <t>n</t>
    </r>
    <r>
      <rPr>
        <sz val="11"/>
        <rFont val="ＭＳ Ｐゴシック"/>
        <family val="3"/>
        <charset val="128"/>
      </rPr>
      <t>は</t>
    </r>
    <r>
      <rPr>
        <sz val="11"/>
        <rFont val="Arial"/>
        <family val="2"/>
      </rPr>
      <t>Void</t>
    </r>
    <r>
      <rPr>
        <sz val="11"/>
        <rFont val="ＭＳ Ｐゴシック"/>
        <family val="3"/>
        <charset val="128"/>
      </rPr>
      <t>モデルより，
実測した</t>
    </r>
    <r>
      <rPr>
        <sz val="11"/>
        <rFont val="Arial"/>
        <family val="2"/>
      </rPr>
      <t>1/2S</t>
    </r>
    <r>
      <rPr>
        <vertAlign val="subscript"/>
        <sz val="11"/>
        <rFont val="Arial"/>
        <family val="2"/>
      </rPr>
      <t>2</t>
    </r>
    <r>
      <rPr>
        <i/>
        <vertAlign val="superscript"/>
        <sz val="11"/>
        <rFont val="Arial"/>
        <family val="2"/>
      </rPr>
      <t>hkl</t>
    </r>
    <r>
      <rPr>
        <sz val="11"/>
        <rFont val="ＭＳ Ｐゴシック"/>
        <family val="3"/>
        <charset val="128"/>
      </rPr>
      <t>と</t>
    </r>
    <r>
      <rPr>
        <sz val="11"/>
        <rFont val="Arial"/>
        <family val="2"/>
      </rPr>
      <t>S</t>
    </r>
    <r>
      <rPr>
        <vertAlign val="subscript"/>
        <sz val="11"/>
        <rFont val="Arial"/>
        <family val="2"/>
      </rPr>
      <t>1</t>
    </r>
    <r>
      <rPr>
        <i/>
        <vertAlign val="superscript"/>
        <sz val="11"/>
        <rFont val="Arial"/>
        <family val="2"/>
      </rPr>
      <t>hkl</t>
    </r>
    <r>
      <rPr>
        <sz val="11"/>
        <rFont val="ＭＳ Ｐゴシック"/>
        <family val="3"/>
        <charset val="128"/>
      </rPr>
      <t>から算出
※注意：基板の拘束による短手方向の応力は考慮していない．</t>
    </r>
    <rPh sb="19" eb="21">
      <t>ジッソク</t>
    </rPh>
    <rPh sb="39" eb="41">
      <t>サンシュツ</t>
    </rPh>
    <rPh sb="43" eb="45">
      <t>チュウイ</t>
    </rPh>
    <rPh sb="46" eb="48">
      <t>キバン</t>
    </rPh>
    <rPh sb="49" eb="51">
      <t>コウソク</t>
    </rPh>
    <rPh sb="54" eb="55">
      <t>タン</t>
    </rPh>
    <rPh sb="55" eb="56">
      <t>テ</t>
    </rPh>
    <rPh sb="56" eb="58">
      <t>ホウコウ</t>
    </rPh>
    <rPh sb="59" eb="61">
      <t>オウリョク</t>
    </rPh>
    <rPh sb="62" eb="64">
      <t>コウリョ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</si>
</sst>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_ "/>
    <numFmt numFmtId="178" formatCode="0.00_ "/>
    <numFmt numFmtId="179" formatCode="0.000_ 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7.5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Symbol"/>
      <family val="1"/>
      <charset val="2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0"/>
      <color indexed="8"/>
      <name val="Arial"/>
      <family val="2"/>
    </font>
    <font>
      <u/>
      <sz val="11"/>
      <color indexed="12"/>
      <name val="Arial"/>
      <family val="2"/>
    </font>
    <font>
      <sz val="7.5"/>
      <color indexed="8"/>
      <name val="Arial"/>
      <family val="2"/>
    </font>
    <font>
      <sz val="8"/>
      <name val="Symbol"/>
      <family val="1"/>
      <charset val="2"/>
    </font>
    <font>
      <sz val="10"/>
      <color indexed="8"/>
      <name val="Symbol"/>
      <family val="1"/>
      <charset val="2"/>
    </font>
    <font>
      <sz val="11"/>
      <color indexed="8"/>
      <name val="Arial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Times New Roman"/>
      <family val="1"/>
    </font>
    <font>
      <sz val="11"/>
      <color indexed="22"/>
      <name val="Times New Roman"/>
      <family val="1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vertAlign val="subscript"/>
      <sz val="11"/>
      <name val="Arial"/>
      <family val="2"/>
    </font>
    <font>
      <i/>
      <sz val="11"/>
      <name val="Symbol"/>
      <family val="1"/>
      <charset val="2"/>
    </font>
    <font>
      <i/>
      <sz val="11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u/>
      <sz val="11"/>
      <name val="Arial"/>
      <family val="2"/>
    </font>
    <font>
      <vertAlign val="superscript"/>
      <sz val="11"/>
      <name val="Arial"/>
      <family val="2"/>
    </font>
    <font>
      <i/>
      <vertAlign val="superscript"/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 style="thin">
        <color indexed="64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2"/>
      </left>
      <right style="thin">
        <color indexed="64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6" fillId="0" borderId="0">
      <alignment vertical="center"/>
    </xf>
  </cellStyleXfs>
  <cellXfs count="2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1" applyAlignment="1" applyProtection="1">
      <alignment horizontal="center" vertical="center"/>
    </xf>
    <xf numFmtId="0" fontId="0" fillId="2" borderId="1" xfId="0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1" applyFont="1" applyAlignment="1" applyProtection="1">
      <alignment vertical="center"/>
    </xf>
    <xf numFmtId="0" fontId="5" fillId="0" borderId="1" xfId="0" applyFont="1" applyBorder="1" applyAlignment="1">
      <alignment horizontal="center" vertical="center"/>
    </xf>
    <xf numFmtId="38" fontId="6" fillId="0" borderId="0" xfId="2" applyFont="1">
      <alignment vertical="center"/>
    </xf>
    <xf numFmtId="0" fontId="12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177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0" xfId="1" applyFont="1" applyFill="1" applyAlignment="1" applyProtection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1" applyBorder="1" applyAlignment="1" applyProtection="1">
      <alignment horizontal="center" vertical="center"/>
    </xf>
    <xf numFmtId="0" fontId="7" fillId="0" borderId="1" xfId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7" fillId="3" borderId="1" xfId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5" fillId="0" borderId="0" xfId="0" applyFont="1" applyBorder="1">
      <alignment vertical="center"/>
    </xf>
    <xf numFmtId="0" fontId="7" fillId="0" borderId="1" xfId="1" applyBorder="1" applyAlignment="1" applyProtection="1">
      <alignment vertical="center"/>
    </xf>
    <xf numFmtId="0" fontId="7" fillId="0" borderId="1" xfId="1" applyFill="1" applyBorder="1" applyAlignment="1" applyProtection="1">
      <alignment vertical="center"/>
    </xf>
    <xf numFmtId="0" fontId="7" fillId="0" borderId="0" xfId="1" applyAlignment="1" applyProtection="1">
      <alignment vertical="center"/>
    </xf>
    <xf numFmtId="0" fontId="0" fillId="0" borderId="1" xfId="0" applyBorder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/>
    </xf>
    <xf numFmtId="178" fontId="6" fillId="3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3">
      <alignment vertical="center"/>
    </xf>
    <xf numFmtId="0" fontId="17" fillId="0" borderId="0" xfId="3" applyFont="1">
      <alignment vertical="center"/>
    </xf>
    <xf numFmtId="0" fontId="17" fillId="0" borderId="0" xfId="3" applyFont="1" applyFill="1">
      <alignment vertical="center"/>
    </xf>
    <xf numFmtId="0" fontId="17" fillId="2" borderId="2" xfId="3" applyFont="1" applyFill="1" applyBorder="1" applyAlignment="1">
      <alignment horizontal="center" vertical="center"/>
    </xf>
    <xf numFmtId="0" fontId="17" fillId="2" borderId="3" xfId="3" applyFont="1" applyFill="1" applyBorder="1" applyAlignment="1">
      <alignment horizontal="center" vertical="center"/>
    </xf>
    <xf numFmtId="0" fontId="17" fillId="2" borderId="4" xfId="3" applyFont="1" applyFill="1" applyBorder="1" applyAlignment="1">
      <alignment horizontal="center" vertical="center"/>
    </xf>
    <xf numFmtId="0" fontId="16" fillId="0" borderId="0" xfId="3" applyFill="1">
      <alignment vertical="center"/>
    </xf>
    <xf numFmtId="0" fontId="17" fillId="4" borderId="5" xfId="3" applyFont="1" applyFill="1" applyBorder="1">
      <alignment vertical="center"/>
    </xf>
    <xf numFmtId="0" fontId="16" fillId="0" borderId="0" xfId="3" applyAlignment="1">
      <alignment vertical="center"/>
    </xf>
    <xf numFmtId="0" fontId="17" fillId="0" borderId="0" xfId="3" applyFont="1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>
      <alignment vertical="center"/>
    </xf>
    <xf numFmtId="0" fontId="17" fillId="5" borderId="0" xfId="3" applyFont="1" applyFill="1">
      <alignment vertical="center"/>
    </xf>
    <xf numFmtId="0" fontId="17" fillId="6" borderId="0" xfId="3" applyFont="1" applyFill="1">
      <alignment vertical="center"/>
    </xf>
    <xf numFmtId="0" fontId="16" fillId="6" borderId="0" xfId="3" applyFill="1">
      <alignment vertical="center"/>
    </xf>
    <xf numFmtId="0" fontId="17" fillId="6" borderId="5" xfId="3" applyFont="1" applyFill="1" applyBorder="1" applyAlignment="1">
      <alignment horizontal="center"/>
    </xf>
    <xf numFmtId="0" fontId="16" fillId="7" borderId="5" xfId="3" applyFill="1" applyBorder="1">
      <alignment vertical="center"/>
    </xf>
    <xf numFmtId="0" fontId="19" fillId="7" borderId="5" xfId="3" applyFont="1" applyFill="1" applyBorder="1">
      <alignment vertical="center"/>
    </xf>
    <xf numFmtId="0" fontId="17" fillId="2" borderId="0" xfId="3" applyFont="1" applyFill="1">
      <alignment vertical="center"/>
    </xf>
    <xf numFmtId="0" fontId="20" fillId="8" borderId="0" xfId="3" applyFont="1" applyFill="1">
      <alignment vertical="center"/>
    </xf>
    <xf numFmtId="0" fontId="16" fillId="8" borderId="0" xfId="3" applyFill="1">
      <alignment vertical="center"/>
    </xf>
    <xf numFmtId="0" fontId="17" fillId="9" borderId="6" xfId="3" applyFont="1" applyFill="1" applyBorder="1" applyAlignment="1">
      <alignment horizontal="center" vertical="center"/>
    </xf>
    <xf numFmtId="0" fontId="17" fillId="9" borderId="7" xfId="3" applyFont="1" applyFill="1" applyBorder="1" applyAlignment="1">
      <alignment horizontal="center" vertical="center"/>
    </xf>
    <xf numFmtId="0" fontId="17" fillId="9" borderId="8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8" xfId="3" applyFont="1" applyFill="1" applyBorder="1" applyAlignment="1">
      <alignment horizontal="center" vertical="center"/>
    </xf>
    <xf numFmtId="0" fontId="16" fillId="0" borderId="0" xfId="3" applyBorder="1">
      <alignment vertical="center"/>
    </xf>
    <xf numFmtId="0" fontId="16" fillId="0" borderId="0" xfId="3" applyFont="1" applyFill="1" applyBorder="1" applyAlignment="1">
      <alignment horizontal="centerContinuous" vertical="center"/>
    </xf>
    <xf numFmtId="0" fontId="16" fillId="0" borderId="0" xfId="3" applyFill="1" applyBorder="1" applyAlignment="1">
      <alignment vertical="center"/>
    </xf>
    <xf numFmtId="0" fontId="17" fillId="0" borderId="0" xfId="3" quotePrefix="1" applyFont="1">
      <alignment vertical="center"/>
    </xf>
    <xf numFmtId="0" fontId="17" fillId="10" borderId="9" xfId="3" applyFont="1" applyFill="1" applyBorder="1">
      <alignment vertical="center"/>
    </xf>
    <xf numFmtId="0" fontId="17" fillId="10" borderId="4" xfId="3" applyFont="1" applyFill="1" applyBorder="1">
      <alignment vertical="center"/>
    </xf>
    <xf numFmtId="0" fontId="21" fillId="4" borderId="0" xfId="3" applyFont="1" applyFill="1">
      <alignment vertical="center"/>
    </xf>
    <xf numFmtId="0" fontId="20" fillId="11" borderId="10" xfId="3" applyFont="1" applyFill="1" applyBorder="1">
      <alignment vertical="center"/>
    </xf>
    <xf numFmtId="0" fontId="16" fillId="11" borderId="11" xfId="3" applyFill="1" applyBorder="1">
      <alignment vertical="center"/>
    </xf>
    <xf numFmtId="0" fontId="16" fillId="11" borderId="12" xfId="3" applyFill="1" applyBorder="1">
      <alignment vertical="center"/>
    </xf>
    <xf numFmtId="0" fontId="17" fillId="10" borderId="13" xfId="3" applyFont="1" applyFill="1" applyBorder="1">
      <alignment vertical="center"/>
    </xf>
    <xf numFmtId="0" fontId="17" fillId="10" borderId="14" xfId="3" applyFont="1" applyFill="1" applyBorder="1">
      <alignment vertical="center"/>
    </xf>
    <xf numFmtId="0" fontId="17" fillId="4" borderId="0" xfId="3" applyFont="1" applyFill="1">
      <alignment vertical="center"/>
    </xf>
    <xf numFmtId="0" fontId="20" fillId="11" borderId="15" xfId="3" applyFont="1" applyFill="1" applyBorder="1">
      <alignment vertical="center"/>
    </xf>
    <xf numFmtId="0" fontId="16" fillId="11" borderId="0" xfId="3" applyFill="1" applyBorder="1">
      <alignment vertical="center"/>
    </xf>
    <xf numFmtId="0" fontId="16" fillId="11" borderId="16" xfId="3" applyFill="1" applyBorder="1">
      <alignment vertical="center"/>
    </xf>
    <xf numFmtId="0" fontId="16" fillId="11" borderId="17" xfId="3" applyFill="1" applyBorder="1">
      <alignment vertical="center"/>
    </xf>
    <xf numFmtId="0" fontId="16" fillId="11" borderId="18" xfId="3" applyFill="1" applyBorder="1">
      <alignment vertical="center"/>
    </xf>
    <xf numFmtId="0" fontId="17" fillId="12" borderId="9" xfId="3" applyFont="1" applyFill="1" applyBorder="1">
      <alignment vertical="center"/>
    </xf>
    <xf numFmtId="0" fontId="17" fillId="11" borderId="3" xfId="3" applyFont="1" applyFill="1" applyBorder="1">
      <alignment vertical="center"/>
    </xf>
    <xf numFmtId="0" fontId="17" fillId="11" borderId="4" xfId="3" applyFont="1" applyFill="1" applyBorder="1" applyAlignment="1">
      <alignment horizontal="center" vertical="center"/>
    </xf>
    <xf numFmtId="0" fontId="22" fillId="9" borderId="0" xfId="3" applyFont="1" applyFill="1">
      <alignment vertical="center"/>
    </xf>
    <xf numFmtId="0" fontId="23" fillId="0" borderId="0" xfId="3" applyFont="1">
      <alignment vertical="center"/>
    </xf>
    <xf numFmtId="0" fontId="17" fillId="12" borderId="19" xfId="3" applyFont="1" applyFill="1" applyBorder="1">
      <alignment vertical="center"/>
    </xf>
    <xf numFmtId="0" fontId="17" fillId="11" borderId="0" xfId="3" applyFont="1" applyFill="1" applyBorder="1">
      <alignment vertical="center"/>
    </xf>
    <xf numFmtId="0" fontId="17" fillId="11" borderId="20" xfId="3" applyFont="1" applyFill="1" applyBorder="1" applyAlignment="1">
      <alignment horizontal="center" vertical="center"/>
    </xf>
    <xf numFmtId="0" fontId="16" fillId="0" borderId="0" xfId="3" applyFill="1" applyBorder="1" applyAlignment="1">
      <alignment horizontal="center"/>
    </xf>
    <xf numFmtId="0" fontId="17" fillId="12" borderId="13" xfId="3" applyFont="1" applyFill="1" applyBorder="1">
      <alignment vertical="center"/>
    </xf>
    <xf numFmtId="0" fontId="17" fillId="11" borderId="21" xfId="3" applyFont="1" applyFill="1" applyBorder="1">
      <alignment vertical="center"/>
    </xf>
    <xf numFmtId="0" fontId="17" fillId="11" borderId="14" xfId="3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16" fillId="0" borderId="0" xfId="3" applyFill="1" applyBorder="1">
      <alignment vertical="center"/>
    </xf>
    <xf numFmtId="0" fontId="17" fillId="0" borderId="0" xfId="3" applyFont="1" applyFill="1" applyBorder="1">
      <alignment vertical="center"/>
    </xf>
    <xf numFmtId="0" fontId="17" fillId="0" borderId="0" xfId="3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vertical="center"/>
    </xf>
    <xf numFmtId="0" fontId="17" fillId="0" borderId="0" xfId="3" applyFont="1" applyFill="1" applyBorder="1" applyAlignment="1">
      <alignment horizontal="center"/>
    </xf>
    <xf numFmtId="0" fontId="19" fillId="0" borderId="0" xfId="3" applyFont="1" applyFill="1" applyBorder="1">
      <alignment vertical="center"/>
    </xf>
    <xf numFmtId="0" fontId="20" fillId="0" borderId="0" xfId="3" applyFont="1" applyFill="1" applyBorder="1">
      <alignment vertical="center"/>
    </xf>
    <xf numFmtId="0" fontId="17" fillId="0" borderId="0" xfId="3" quotePrefix="1" applyFont="1" applyFill="1" applyBorder="1">
      <alignment vertical="center"/>
    </xf>
    <xf numFmtId="0" fontId="21" fillId="0" borderId="0" xfId="3" applyFont="1" applyFill="1" applyBorder="1">
      <alignment vertical="center"/>
    </xf>
    <xf numFmtId="0" fontId="22" fillId="0" borderId="0" xfId="3" applyFont="1" applyFill="1" applyBorder="1">
      <alignment vertical="center"/>
    </xf>
    <xf numFmtId="0" fontId="23" fillId="0" borderId="0" xfId="3" applyFont="1" applyFill="1" applyBorder="1">
      <alignment vertical="center"/>
    </xf>
    <xf numFmtId="0" fontId="17" fillId="0" borderId="0" xfId="3" applyFont="1" applyAlignment="1">
      <alignment horizontal="center" vertical="center"/>
    </xf>
    <xf numFmtId="0" fontId="17" fillId="0" borderId="0" xfId="3" applyFont="1" applyFill="1" applyAlignment="1">
      <alignment horizontal="left" vertical="center"/>
    </xf>
    <xf numFmtId="0" fontId="24" fillId="0" borderId="0" xfId="0" applyFont="1">
      <alignment vertical="center"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7" fillId="2" borderId="22" xfId="3" applyFont="1" applyFill="1" applyBorder="1" applyAlignment="1">
      <alignment horizontal="center" vertical="center"/>
    </xf>
    <xf numFmtId="0" fontId="17" fillId="13" borderId="23" xfId="3" applyFont="1" applyFill="1" applyBorder="1" applyAlignment="1">
      <alignment horizontal="center" vertical="center"/>
    </xf>
    <xf numFmtId="0" fontId="17" fillId="13" borderId="24" xfId="3" applyFont="1" applyFill="1" applyBorder="1" applyAlignment="1">
      <alignment horizontal="center" vertical="center"/>
    </xf>
    <xf numFmtId="0" fontId="17" fillId="13" borderId="25" xfId="3" applyFont="1" applyFill="1" applyBorder="1" applyAlignment="1">
      <alignment horizontal="center" vertical="center"/>
    </xf>
    <xf numFmtId="0" fontId="17" fillId="2" borderId="26" xfId="3" applyFont="1" applyFill="1" applyBorder="1" applyAlignment="1">
      <alignment horizontal="center" vertical="center"/>
    </xf>
    <xf numFmtId="0" fontId="17" fillId="2" borderId="27" xfId="3" applyFont="1" applyFill="1" applyBorder="1" applyAlignment="1">
      <alignment horizontal="center" vertical="center"/>
    </xf>
    <xf numFmtId="0" fontId="17" fillId="2" borderId="28" xfId="3" applyFont="1" applyFill="1" applyBorder="1" applyAlignment="1">
      <alignment horizontal="center" vertical="center"/>
    </xf>
    <xf numFmtId="0" fontId="17" fillId="13" borderId="29" xfId="3" applyFont="1" applyFill="1" applyBorder="1" applyAlignment="1">
      <alignment horizontal="center" vertical="center"/>
    </xf>
    <xf numFmtId="0" fontId="17" fillId="13" borderId="30" xfId="3" applyFont="1" applyFill="1" applyBorder="1" applyAlignment="1">
      <alignment horizontal="center" vertical="center"/>
    </xf>
    <xf numFmtId="0" fontId="17" fillId="13" borderId="31" xfId="3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center" vertical="center"/>
    </xf>
    <xf numFmtId="49" fontId="0" fillId="2" borderId="34" xfId="0" applyNumberForma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0" fillId="0" borderId="3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27" fillId="0" borderId="1" xfId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6" fillId="0" borderId="35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31" fillId="0" borderId="1" xfId="0" applyFont="1" applyBorder="1" applyAlignment="1">
      <alignment horizontal="center" vertical="center"/>
    </xf>
    <xf numFmtId="0" fontId="7" fillId="0" borderId="22" xfId="1" applyBorder="1" applyAlignment="1" applyProtection="1">
      <alignment horizontal="center" vertical="center"/>
    </xf>
    <xf numFmtId="0" fontId="0" fillId="0" borderId="35" xfId="0" applyBorder="1">
      <alignment vertical="center"/>
    </xf>
    <xf numFmtId="0" fontId="3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0" xfId="0" applyAlignment="1"/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>
      <alignment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7" fillId="0" borderId="22" xfId="1" applyBorder="1" applyAlignment="1" applyProtection="1">
      <alignment horizontal="center" vertical="center"/>
    </xf>
    <xf numFmtId="0" fontId="7" fillId="0" borderId="36" xfId="1" applyBorder="1" applyAlignment="1" applyProtection="1">
      <alignment horizontal="center" vertical="center"/>
    </xf>
    <xf numFmtId="0" fontId="7" fillId="0" borderId="35" xfId="1" applyBorder="1" applyAlignment="1" applyProtection="1">
      <alignment horizontal="center" vertical="center"/>
    </xf>
    <xf numFmtId="0" fontId="0" fillId="0" borderId="22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/>
    </xf>
    <xf numFmtId="0" fontId="0" fillId="0" borderId="22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177" fontId="6" fillId="0" borderId="22" xfId="0" applyNumberFormat="1" applyFont="1" applyBorder="1" applyAlignment="1">
      <alignment horizontal="center" vertical="center"/>
    </xf>
    <xf numFmtId="177" fontId="6" fillId="0" borderId="35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7" fillId="0" borderId="22" xfId="1" applyFill="1" applyBorder="1" applyAlignment="1" applyProtection="1">
      <alignment horizontal="center" vertical="center"/>
    </xf>
    <xf numFmtId="0" fontId="7" fillId="0" borderId="36" xfId="1" applyFill="1" applyBorder="1" applyAlignment="1" applyProtection="1">
      <alignment horizontal="center" vertical="center"/>
    </xf>
    <xf numFmtId="0" fontId="7" fillId="0" borderId="35" xfId="1" applyFill="1" applyBorder="1" applyAlignment="1" applyProtection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/>
    </xf>
    <xf numFmtId="0" fontId="16" fillId="0" borderId="0" xfId="3" applyNumberFormat="1" applyFill="1" applyBorder="1" applyAlignment="1">
      <alignment horizontal="right" vertical="center"/>
    </xf>
  </cellXfs>
  <cellStyles count="4">
    <cellStyle name="ハイパーリンク" xfId="1" builtinId="8"/>
    <cellStyle name="桁区切り" xfId="2" builtinId="6"/>
    <cellStyle name="標準" xfId="0" builtinId="0"/>
    <cellStyle name="標準_kroner_model3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0</xdr:col>
      <xdr:colOff>9496425</xdr:colOff>
      <xdr:row>2</xdr:row>
      <xdr:rowOff>2476500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"/>
          <a:ext cx="9420225" cy="1273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19</xdr:row>
      <xdr:rowOff>200025</xdr:rowOff>
    </xdr:from>
    <xdr:to>
      <xdr:col>4</xdr:col>
      <xdr:colOff>466725</xdr:colOff>
      <xdr:row>19</xdr:row>
      <xdr:rowOff>200025</xdr:rowOff>
    </xdr:to>
    <xdr:sp macro="" textlink="">
      <xdr:nvSpPr>
        <xdr:cNvPr id="5137" name="Line 17"/>
        <xdr:cNvSpPr>
          <a:spLocks noChangeShapeType="1"/>
        </xdr:cNvSpPr>
      </xdr:nvSpPr>
      <xdr:spPr bwMode="auto">
        <a:xfrm>
          <a:off x="3810000" y="7124700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24</xdr:row>
      <xdr:rowOff>285750</xdr:rowOff>
    </xdr:from>
    <xdr:to>
      <xdr:col>4</xdr:col>
      <xdr:colOff>466725</xdr:colOff>
      <xdr:row>24</xdr:row>
      <xdr:rowOff>285750</xdr:rowOff>
    </xdr:to>
    <xdr:sp macro="" textlink="">
      <xdr:nvSpPr>
        <xdr:cNvPr id="5138" name="Line 18"/>
        <xdr:cNvSpPr>
          <a:spLocks noChangeShapeType="1"/>
        </xdr:cNvSpPr>
      </xdr:nvSpPr>
      <xdr:spPr bwMode="auto">
        <a:xfrm>
          <a:off x="3810000" y="10829925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23</xdr:row>
      <xdr:rowOff>276225</xdr:rowOff>
    </xdr:from>
    <xdr:to>
      <xdr:col>4</xdr:col>
      <xdr:colOff>466725</xdr:colOff>
      <xdr:row>23</xdr:row>
      <xdr:rowOff>276225</xdr:rowOff>
    </xdr:to>
    <xdr:sp macro="" textlink="">
      <xdr:nvSpPr>
        <xdr:cNvPr id="5139" name="Line 19"/>
        <xdr:cNvSpPr>
          <a:spLocks noChangeShapeType="1"/>
        </xdr:cNvSpPr>
      </xdr:nvSpPr>
      <xdr:spPr bwMode="auto">
        <a:xfrm>
          <a:off x="3810000" y="10096500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21</xdr:row>
      <xdr:rowOff>276225</xdr:rowOff>
    </xdr:from>
    <xdr:to>
      <xdr:col>4</xdr:col>
      <xdr:colOff>466725</xdr:colOff>
      <xdr:row>21</xdr:row>
      <xdr:rowOff>276225</xdr:rowOff>
    </xdr:to>
    <xdr:sp macro="" textlink="">
      <xdr:nvSpPr>
        <xdr:cNvPr id="5140" name="Line 20"/>
        <xdr:cNvSpPr>
          <a:spLocks noChangeShapeType="1"/>
        </xdr:cNvSpPr>
      </xdr:nvSpPr>
      <xdr:spPr bwMode="auto">
        <a:xfrm>
          <a:off x="3810000" y="8648700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20</xdr:row>
      <xdr:rowOff>276225</xdr:rowOff>
    </xdr:from>
    <xdr:to>
      <xdr:col>4</xdr:col>
      <xdr:colOff>466725</xdr:colOff>
      <xdr:row>20</xdr:row>
      <xdr:rowOff>276225</xdr:rowOff>
    </xdr:to>
    <xdr:sp macro="" textlink="">
      <xdr:nvSpPr>
        <xdr:cNvPr id="5141" name="Line 21"/>
        <xdr:cNvSpPr>
          <a:spLocks noChangeShapeType="1"/>
        </xdr:cNvSpPr>
      </xdr:nvSpPr>
      <xdr:spPr bwMode="auto">
        <a:xfrm>
          <a:off x="3810000" y="7924800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22</xdr:row>
      <xdr:rowOff>276225</xdr:rowOff>
    </xdr:from>
    <xdr:to>
      <xdr:col>4</xdr:col>
      <xdr:colOff>466725</xdr:colOff>
      <xdr:row>22</xdr:row>
      <xdr:rowOff>276225</xdr:rowOff>
    </xdr:to>
    <xdr:sp macro="" textlink="">
      <xdr:nvSpPr>
        <xdr:cNvPr id="5142" name="Line 22"/>
        <xdr:cNvSpPr>
          <a:spLocks noChangeShapeType="1"/>
        </xdr:cNvSpPr>
      </xdr:nvSpPr>
      <xdr:spPr bwMode="auto">
        <a:xfrm>
          <a:off x="3810000" y="9372600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jstage.jst.go.jp/article/jsms1963/46/7/46_7_743/_pdf" TargetMode="External"/><Relationship Id="rId18" Type="http://schemas.openxmlformats.org/officeDocument/2006/relationships/hyperlink" Target="http://www.icdd.com/resources/axa/vol44/v44_031.pdf" TargetMode="External"/><Relationship Id="rId26" Type="http://schemas.openxmlformats.org/officeDocument/2006/relationships/hyperlink" Target="http://www.icdd.com/resources/axa/vol44/v44_031.pdf" TargetMode="External"/><Relationship Id="rId39" Type="http://schemas.openxmlformats.org/officeDocument/2006/relationships/hyperlink" Target="https://www.jstage.jst.go.jp/article/jsms/56/3/56_3_217/_pdf" TargetMode="External"/><Relationship Id="rId3" Type="http://schemas.openxmlformats.org/officeDocument/2006/relationships/hyperlink" Target="https://www.jstage.jst.go.jp/article/jsms1963/43/490/43_490_785/_pdf" TargetMode="External"/><Relationship Id="rId21" Type="http://schemas.openxmlformats.org/officeDocument/2006/relationships/hyperlink" Target="http://www.icdd.com/resources/axa/vol44/v44_031.pdf" TargetMode="External"/><Relationship Id="rId34" Type="http://schemas.openxmlformats.org/officeDocument/2006/relationships/hyperlink" Target="http://www.sciencedirect.com/science/article/pii/S0963869513001345" TargetMode="External"/><Relationship Id="rId42" Type="http://schemas.openxmlformats.org/officeDocument/2006/relationships/hyperlink" Target="http://ac.els-cdn.com/S0040609011014477/1-s2.0-S0040609011014477-main.pdf?_tid=267146fa-970d-11e5-b093-00000aab0f02&amp;acdnat=1448852024_7b4bfb5139f3c546d5b63a21d9c92376" TargetMode="External"/><Relationship Id="rId47" Type="http://schemas.openxmlformats.org/officeDocument/2006/relationships/hyperlink" Target="http://www.sciencedirect.com/science/article/pii/0040609094063737" TargetMode="External"/><Relationship Id="rId7" Type="http://schemas.openxmlformats.org/officeDocument/2006/relationships/hyperlink" Target="https://www.jstage.jst.go.jp/article/jsms1963/39/441/39_441_632/_pdf" TargetMode="External"/><Relationship Id="rId12" Type="http://schemas.openxmlformats.org/officeDocument/2006/relationships/hyperlink" Target="https://www.jstage.jst.go.jp/article/jsms1963/46/7/46_7_743/_pdf" TargetMode="External"/><Relationship Id="rId17" Type="http://schemas.openxmlformats.org/officeDocument/2006/relationships/hyperlink" Target="http://www.icdd.com/resources/axa/vol44/v44_031.pdf" TargetMode="External"/><Relationship Id="rId25" Type="http://schemas.openxmlformats.org/officeDocument/2006/relationships/hyperlink" Target="http://www.icdd.com/resources/axa/vol44/v44_031.pdf" TargetMode="External"/><Relationship Id="rId33" Type="http://schemas.openxmlformats.org/officeDocument/2006/relationships/hyperlink" Target="http://ac.els-cdn.com/S0040609011014477/1-s2.0-S0040609011014477-main.pdf?_tid=267146fa-970d-11e5-b093-00000aab0f02&amp;acdnat=1448852024_7b4bfb5139f3c546d5b63a21d9c92376" TargetMode="External"/><Relationship Id="rId38" Type="http://schemas.openxmlformats.org/officeDocument/2006/relationships/hyperlink" Target="http://ac.els-cdn.com/S0040609009011511/1-s2.0-S0040609009011511-main.pdf?_tid=9141bcce-677f-11e6-9350-00000aacb35e&amp;acdnat=1471771007_4f9bca837ffc3c0741f494378e26a0d7" TargetMode="External"/><Relationship Id="rId46" Type="http://schemas.openxmlformats.org/officeDocument/2006/relationships/hyperlink" Target="http://ac.els-cdn.com/S0040609011014477/1-s2.0-S0040609011014477-main.pdf?_tid=267146fa-970d-11e5-b093-00000aab0f02&amp;acdnat=1448852024_7b4bfb5139f3c546d5b63a21d9c92376" TargetMode="External"/><Relationship Id="rId2" Type="http://schemas.openxmlformats.org/officeDocument/2006/relationships/hyperlink" Target="https://www.jstage.jst.go.jp/article/jsms1963/39/441/39_441_632/_pdf" TargetMode="External"/><Relationship Id="rId16" Type="http://schemas.openxmlformats.org/officeDocument/2006/relationships/hyperlink" Target="http://www.icdd.com/resources/axa/vol44/v44_031.pdf" TargetMode="External"/><Relationship Id="rId20" Type="http://schemas.openxmlformats.org/officeDocument/2006/relationships/hyperlink" Target="http://www.icdd.com/resources/axa/vol44/v44_031.pdf" TargetMode="External"/><Relationship Id="rId29" Type="http://schemas.openxmlformats.org/officeDocument/2006/relationships/hyperlink" Target="http://ac.els-cdn.com/S0040609011014477/1-s2.0-S0040609011014477-main.pdf?_tid=267146fa-970d-11e5-b093-00000aab0f02&amp;acdnat=1448852024_7b4bfb5139f3c546d5b63a21d9c92376" TargetMode="External"/><Relationship Id="rId41" Type="http://schemas.openxmlformats.org/officeDocument/2006/relationships/hyperlink" Target="https://www.jstage.jst.go.jp/article/jsms1963/42/472/42_472_96/_pdf" TargetMode="External"/><Relationship Id="rId1" Type="http://schemas.openxmlformats.org/officeDocument/2006/relationships/hyperlink" Target="https://www.jstage.jst.go.jp/article/jsms1963/43/490/43_490_812/_pdf" TargetMode="External"/><Relationship Id="rId6" Type="http://schemas.openxmlformats.org/officeDocument/2006/relationships/hyperlink" Target="https://www.jstage.jst.go.jp/article/jsms1963/39/441/39_441_632/_pdf" TargetMode="External"/><Relationship Id="rId11" Type="http://schemas.openxmlformats.org/officeDocument/2006/relationships/hyperlink" Target="https://www.jstage.jst.go.jp/article/jsms1963/46/7/46_7_743/_pdf" TargetMode="External"/><Relationship Id="rId24" Type="http://schemas.openxmlformats.org/officeDocument/2006/relationships/hyperlink" Target="http://www.icdd.com/resources/axa/vol44/v44_031.pdf" TargetMode="External"/><Relationship Id="rId32" Type="http://schemas.openxmlformats.org/officeDocument/2006/relationships/hyperlink" Target="http://ac.els-cdn.com/S0040609011014477/1-s2.0-S0040609011014477-main.pdf?_tid=267146fa-970d-11e5-b093-00000aab0f02&amp;acdnat=1448852024_7b4bfb5139f3c546d5b63a21d9c92376" TargetMode="External"/><Relationship Id="rId37" Type="http://schemas.openxmlformats.org/officeDocument/2006/relationships/hyperlink" Target="http://ac.els-cdn.com/S1359645415300446/1-s2.0-S1359645415300446-main.pdf?_tid=8d0f1684-6774-11e6-9c3d-00000aab0f6b&amp;acdnat=1471766276_13e8d573fa1590dbcaee89355a4a511e" TargetMode="External"/><Relationship Id="rId40" Type="http://schemas.openxmlformats.org/officeDocument/2006/relationships/hyperlink" Target="https://www.jstage.jst.go.jp/article/jsms/56/3/56_3_217/_pdf" TargetMode="External"/><Relationship Id="rId45" Type="http://schemas.openxmlformats.org/officeDocument/2006/relationships/hyperlink" Target="https://www.jstage.jst.go.jp/article/jsms1963/42/472/42_472_96/_pdf" TargetMode="External"/><Relationship Id="rId5" Type="http://schemas.openxmlformats.org/officeDocument/2006/relationships/hyperlink" Target="https://www.jstage.jst.go.jp/article/jsms1963/39/441/39_441_632/_pdf" TargetMode="External"/><Relationship Id="rId15" Type="http://schemas.openxmlformats.org/officeDocument/2006/relationships/hyperlink" Target="https://www.jstage.jst.go.jp/article/jsms1963/46/7/46_7_743/_pdf" TargetMode="External"/><Relationship Id="rId23" Type="http://schemas.openxmlformats.org/officeDocument/2006/relationships/hyperlink" Target="http://www.icdd.com/resources/axa/vol44/v44_031.pdf" TargetMode="External"/><Relationship Id="rId28" Type="http://schemas.openxmlformats.org/officeDocument/2006/relationships/hyperlink" Target="http://www.icdd.com/resources/axa/vol44/v44_031.pdf" TargetMode="External"/><Relationship Id="rId36" Type="http://schemas.openxmlformats.org/officeDocument/2006/relationships/hyperlink" Target="http://ac.els-cdn.com/S0040609002006806/1-s2.0-S0040609002006806-main.pdf?_tid=60fff736-676d-11e6-b052-00000aab0f6c&amp;acdnat=1471763195_69b8e8b84e097d23bb71832db3ca6e12" TargetMode="External"/><Relationship Id="rId49" Type="http://schemas.openxmlformats.org/officeDocument/2006/relationships/drawing" Target="../drawings/drawing2.xml"/><Relationship Id="rId10" Type="http://schemas.openxmlformats.org/officeDocument/2006/relationships/hyperlink" Target="https://www.jstage.jst.go.jp/article/jsms1963/46/7/46_7_743/_pdf" TargetMode="External"/><Relationship Id="rId19" Type="http://schemas.openxmlformats.org/officeDocument/2006/relationships/hyperlink" Target="http://www.icdd.com/resources/axa/vol44/v44_031.pdf" TargetMode="External"/><Relationship Id="rId31" Type="http://schemas.openxmlformats.org/officeDocument/2006/relationships/hyperlink" Target="http://ac.els-cdn.com/S0040609011014477/1-s2.0-S0040609011014477-main.pdf?_tid=267146fa-970d-11e5-b093-00000aab0f02&amp;acdnat=1448852024_7b4bfb5139f3c546d5b63a21d9c92376" TargetMode="External"/><Relationship Id="rId44" Type="http://schemas.openxmlformats.org/officeDocument/2006/relationships/hyperlink" Target="https://www.jstage.jst.go.jp/article/jsms1963/42/472/42_472_96/_article/-char/ja/" TargetMode="External"/><Relationship Id="rId4" Type="http://schemas.openxmlformats.org/officeDocument/2006/relationships/hyperlink" Target="https://www.jstage.jst.go.jp/article/jsms1963/46/7/46_7_743/_pdf" TargetMode="External"/><Relationship Id="rId9" Type="http://schemas.openxmlformats.org/officeDocument/2006/relationships/hyperlink" Target="https://www.jstage.jst.go.jp/article/jsms1963/46/7/46_7_743/_pdf" TargetMode="External"/><Relationship Id="rId14" Type="http://schemas.openxmlformats.org/officeDocument/2006/relationships/hyperlink" Target="https://www.jstage.jst.go.jp/article/jsms1963/46/7/46_7_743/_pdf" TargetMode="External"/><Relationship Id="rId22" Type="http://schemas.openxmlformats.org/officeDocument/2006/relationships/hyperlink" Target="http://www.icdd.com/resources/axa/vol44/v44_031.pdf" TargetMode="External"/><Relationship Id="rId27" Type="http://schemas.openxmlformats.org/officeDocument/2006/relationships/hyperlink" Target="http://www.icdd.com/resources/axa/vol44/v44_031.pdf" TargetMode="External"/><Relationship Id="rId30" Type="http://schemas.openxmlformats.org/officeDocument/2006/relationships/hyperlink" Target="http://ac.els-cdn.com/S0040609011014477/1-s2.0-S0040609011014477-main.pdf?_tid=267146fa-970d-11e5-b093-00000aab0f02&amp;acdnat=1448852024_7b4bfb5139f3c546d5b63a21d9c92376" TargetMode="External"/><Relationship Id="rId35" Type="http://schemas.openxmlformats.org/officeDocument/2006/relationships/hyperlink" Target="http://ac.els-cdn.com/S0040609002006806/1-s2.0-S0040609002006806-main.pdf?_tid=60fff736-676d-11e6-b052-00000aab0f6c&amp;acdnat=1471763195_69b8e8b84e097d23bb71832db3ca6e12" TargetMode="External"/><Relationship Id="rId43" Type="http://schemas.openxmlformats.org/officeDocument/2006/relationships/hyperlink" Target="https://www.jstage.jst.go.jp/article/jsms1963/42/472/42_472_96/_article/-char/ja/" TargetMode="External"/><Relationship Id="rId48" Type="http://schemas.openxmlformats.org/officeDocument/2006/relationships/printerSettings" Target="../printerSettings/printerSettings8.bin"/><Relationship Id="rId8" Type="http://schemas.openxmlformats.org/officeDocument/2006/relationships/hyperlink" Target="https://www.jstage.jst.go.jp/article/jsms1963/43/490/43_490_785/_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stage.jst.go.jp/article/jsms1963/28/306/28_306_211/_pdf" TargetMode="External"/><Relationship Id="rId13" Type="http://schemas.openxmlformats.org/officeDocument/2006/relationships/hyperlink" Target="https://www.jstage.jst.go.jp/article/jsms1963/28/306/28_306_211/_pdf" TargetMode="External"/><Relationship Id="rId18" Type="http://schemas.openxmlformats.org/officeDocument/2006/relationships/hyperlink" Target="https://www.jstage.jst.go.jp/article/jsms1963/28/306/28_306_211/_pdf" TargetMode="External"/><Relationship Id="rId3" Type="http://schemas.openxmlformats.org/officeDocument/2006/relationships/hyperlink" Target="https://www.jstage.jst.go.jp/article/jsms1963/28/306/28_306_211/_pdf" TargetMode="External"/><Relationship Id="rId21" Type="http://schemas.openxmlformats.org/officeDocument/2006/relationships/hyperlink" Target="https://www.jstage.jst.go.jp/article/jsms1963/28/306/28_306_211/_pdf" TargetMode="External"/><Relationship Id="rId7" Type="http://schemas.openxmlformats.org/officeDocument/2006/relationships/hyperlink" Target="https://www.jstage.jst.go.jp/article/jsms1963/28/306/28_306_211/_pdf" TargetMode="External"/><Relationship Id="rId12" Type="http://schemas.openxmlformats.org/officeDocument/2006/relationships/hyperlink" Target="https://www.jstage.jst.go.jp/article/jsms1963/28/306/28_306_211/_pdf" TargetMode="External"/><Relationship Id="rId17" Type="http://schemas.openxmlformats.org/officeDocument/2006/relationships/hyperlink" Target="https://www.jstage.jst.go.jp/article/jsms1963/28/306/28_306_211/_pdf" TargetMode="External"/><Relationship Id="rId2" Type="http://schemas.openxmlformats.org/officeDocument/2006/relationships/hyperlink" Target="https://www.jstage.jst.go.jp/article/jsms1963/46/7/46_7_756/_pdf" TargetMode="External"/><Relationship Id="rId16" Type="http://schemas.openxmlformats.org/officeDocument/2006/relationships/hyperlink" Target="https://www.jstage.jst.go.jp/article/jsms1963/28/306/28_306_211/_pdf" TargetMode="External"/><Relationship Id="rId20" Type="http://schemas.openxmlformats.org/officeDocument/2006/relationships/hyperlink" Target="https://www.jstage.jst.go.jp/article/jsms1963/28/306/28_306_211/_pdf" TargetMode="External"/><Relationship Id="rId1" Type="http://schemas.openxmlformats.org/officeDocument/2006/relationships/hyperlink" Target="https://www.jstage.jst.go.jp/article/jsms1963/28/306/28_306_211/_pdf" TargetMode="External"/><Relationship Id="rId6" Type="http://schemas.openxmlformats.org/officeDocument/2006/relationships/hyperlink" Target="https://www.jstage.jst.go.jp/article/jsms1963/28/306/28_306_211/_pdf" TargetMode="External"/><Relationship Id="rId11" Type="http://schemas.openxmlformats.org/officeDocument/2006/relationships/hyperlink" Target="https://www.jstage.jst.go.jp/article/jsms1963/28/306/28_306_211/_pdf" TargetMode="External"/><Relationship Id="rId5" Type="http://schemas.openxmlformats.org/officeDocument/2006/relationships/hyperlink" Target="https://www.jstage.jst.go.jp/article/jsms1963/28/306/28_306_211/_pdf" TargetMode="External"/><Relationship Id="rId15" Type="http://schemas.openxmlformats.org/officeDocument/2006/relationships/hyperlink" Target="https://www.jstage.jst.go.jp/article/jsms1963/28/306/28_306_211/_pdf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https://www.jstage.jst.go.jp/article/jsms1963/28/306/28_306_211/_pdf" TargetMode="External"/><Relationship Id="rId19" Type="http://schemas.openxmlformats.org/officeDocument/2006/relationships/hyperlink" Target="https://www.jstage.jst.go.jp/article/jsms1963/28/306/28_306_211/_pdf" TargetMode="External"/><Relationship Id="rId4" Type="http://schemas.openxmlformats.org/officeDocument/2006/relationships/hyperlink" Target="https://www.jstage.jst.go.jp/article/jsms1963/28/306/28_306_211/_pdf" TargetMode="External"/><Relationship Id="rId9" Type="http://schemas.openxmlformats.org/officeDocument/2006/relationships/hyperlink" Target="https://www.jstage.jst.go.jp/article/jsms1963/28/306/28_306_211/_pdf" TargetMode="External"/><Relationship Id="rId14" Type="http://schemas.openxmlformats.org/officeDocument/2006/relationships/hyperlink" Target="https://www.jstage.jst.go.jp/article/jsms1963/28/306/28_306_211/_pdf" TargetMode="External"/><Relationship Id="rId22" Type="http://schemas.openxmlformats.org/officeDocument/2006/relationships/hyperlink" Target="https://www.jstage.jst.go.jp/article/jsms1963/28/306/28_306_211/_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stage.jst.go.jp/article/jsms1963/44/504/44_504_1115/_pdf" TargetMode="External"/><Relationship Id="rId13" Type="http://schemas.openxmlformats.org/officeDocument/2006/relationships/hyperlink" Target="https://www.jstage.jst.go.jp/article/jsms1963/32/354/32_354_240/_pdf" TargetMode="External"/><Relationship Id="rId18" Type="http://schemas.openxmlformats.org/officeDocument/2006/relationships/hyperlink" Target="https://www.jstage.jst.go.jp/article/jsms/56/7/56_7_602/_pdf" TargetMode="External"/><Relationship Id="rId3" Type="http://schemas.openxmlformats.org/officeDocument/2006/relationships/hyperlink" Target="https://www.jstage.jst.go.jp/article/jsms1963/32/354/32_354_240/_pdf" TargetMode="External"/><Relationship Id="rId21" Type="http://schemas.openxmlformats.org/officeDocument/2006/relationships/printerSettings" Target="../printerSettings/printerSettings3.bin"/><Relationship Id="rId7" Type="http://schemas.openxmlformats.org/officeDocument/2006/relationships/hyperlink" Target="https://www.jstage.jst.go.jp/article/jsms1963/44/504/44_504_1115/_pdf" TargetMode="External"/><Relationship Id="rId12" Type="http://schemas.openxmlformats.org/officeDocument/2006/relationships/hyperlink" Target="https://www.jstage.jst.go.jp/article/jsms1963/32/354/32_354_240/_pdf" TargetMode="External"/><Relationship Id="rId17" Type="http://schemas.openxmlformats.org/officeDocument/2006/relationships/hyperlink" Target="https://www.jstage.jst.go.jp/article/jsms/56/7/56_7_602/_pdf" TargetMode="External"/><Relationship Id="rId2" Type="http://schemas.openxmlformats.org/officeDocument/2006/relationships/hyperlink" Target="https://www.jstage.jst.go.jp/article/jsms1963/46/7/46_7_738/_pdf" TargetMode="External"/><Relationship Id="rId16" Type="http://schemas.openxmlformats.org/officeDocument/2006/relationships/hyperlink" Target="https://www.jstage.jst.go.jp/article/jsms/56/7/56_7_602/_pdf" TargetMode="External"/><Relationship Id="rId20" Type="http://schemas.openxmlformats.org/officeDocument/2006/relationships/hyperlink" Target="https://www.jstage.jst.go.jp/article/jsms/56/7/56_7_602/_pdf" TargetMode="External"/><Relationship Id="rId1" Type="http://schemas.openxmlformats.org/officeDocument/2006/relationships/hyperlink" Target="https://www.jstage.jst.go.jp/article/jsms1963/20/219/20_219_1257/_pdf" TargetMode="External"/><Relationship Id="rId6" Type="http://schemas.openxmlformats.org/officeDocument/2006/relationships/hyperlink" Target="https://www.jstage.jst.go.jp/article/jsms/56/7/56_7_602/_pdf" TargetMode="External"/><Relationship Id="rId11" Type="http://schemas.openxmlformats.org/officeDocument/2006/relationships/hyperlink" Target="https://www.jstage.jst.go.jp/article/jsms1963/44/504/44_504_1115/_pdf" TargetMode="External"/><Relationship Id="rId5" Type="http://schemas.openxmlformats.org/officeDocument/2006/relationships/hyperlink" Target="https://www.jstage.jst.go.jp/article/jsms1963/27/294/27_294_251/_pdf" TargetMode="External"/><Relationship Id="rId15" Type="http://schemas.openxmlformats.org/officeDocument/2006/relationships/hyperlink" Target="https://www.jstage.jst.go.jp/article/jsms1963/32/354/32_354_240/_pdf" TargetMode="External"/><Relationship Id="rId10" Type="http://schemas.openxmlformats.org/officeDocument/2006/relationships/hyperlink" Target="https://www.jstage.jst.go.jp/article/jsms1963/44/504/44_504_1115/_pdf" TargetMode="External"/><Relationship Id="rId19" Type="http://schemas.openxmlformats.org/officeDocument/2006/relationships/hyperlink" Target="https://www.jstage.jst.go.jp/article/jsms/56/7/56_7_602/_pdf" TargetMode="External"/><Relationship Id="rId4" Type="http://schemas.openxmlformats.org/officeDocument/2006/relationships/hyperlink" Target="https://www.jstage.jst.go.jp/article/jsms1963/44/504/44_504_1115/_pdf" TargetMode="External"/><Relationship Id="rId9" Type="http://schemas.openxmlformats.org/officeDocument/2006/relationships/hyperlink" Target="https://www.jstage.jst.go.jp/article/jsms1963/44/504/44_504_1115/_pdf" TargetMode="External"/><Relationship Id="rId14" Type="http://schemas.openxmlformats.org/officeDocument/2006/relationships/hyperlink" Target="https://www.jstage.jst.go.jp/article/jsms1963/32/354/32_354_240/_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ournalarchive.jst.go.jp/jnlpdf.php?cdjournal=jsms1963&amp;cdvol=37&amp;noissue=417&amp;startpage=619&amp;lang=ja&amp;from=jnltoc" TargetMode="External"/><Relationship Id="rId13" Type="http://schemas.openxmlformats.org/officeDocument/2006/relationships/hyperlink" Target="https://www.jstage.jst.go.jp/article/jsms1963/28/306/28_306_218/_pdf" TargetMode="External"/><Relationship Id="rId18" Type="http://schemas.openxmlformats.org/officeDocument/2006/relationships/hyperlink" Target="https://www.jstage.jst.go.jp/article/jsms1963/28/306/28_306_218/_pdf" TargetMode="External"/><Relationship Id="rId26" Type="http://schemas.openxmlformats.org/officeDocument/2006/relationships/hyperlink" Target="https://www.jstage.jst.go.jp/article/jsms1963/32/354/32_354_240/_pdf" TargetMode="External"/><Relationship Id="rId3" Type="http://schemas.openxmlformats.org/officeDocument/2006/relationships/hyperlink" Target="https://www.jstage.jst.go.jp/article/jsms1963/28/306/28_306_218/_pdf" TargetMode="External"/><Relationship Id="rId21" Type="http://schemas.openxmlformats.org/officeDocument/2006/relationships/hyperlink" Target="https://www.jstage.jst.go.jp/article/jsms1963/28/306/28_306_218/_pdf" TargetMode="External"/><Relationship Id="rId7" Type="http://schemas.openxmlformats.org/officeDocument/2006/relationships/hyperlink" Target="http://www.journalarchive.jst.go.jp/jnlpdf.php?cdjournal=jsms1963&amp;cdvol=32&amp;noissue=354&amp;startpage=292&amp;lang=ja&amp;from=jnltoc" TargetMode="External"/><Relationship Id="rId12" Type="http://schemas.openxmlformats.org/officeDocument/2006/relationships/hyperlink" Target="https://www.jstage.jst.go.jp/article/jsms1963/28/306/28_306_218/_pdf" TargetMode="External"/><Relationship Id="rId17" Type="http://schemas.openxmlformats.org/officeDocument/2006/relationships/hyperlink" Target="https://www.jstage.jst.go.jp/article/jsms1963/28/306/28_306_218/_pdf" TargetMode="External"/><Relationship Id="rId25" Type="http://schemas.openxmlformats.org/officeDocument/2006/relationships/hyperlink" Target="https://www.jstage.jst.go.jp/article/jsms1963/32/354/32_354_240/_pdf" TargetMode="External"/><Relationship Id="rId2" Type="http://schemas.openxmlformats.org/officeDocument/2006/relationships/hyperlink" Target="https://www.jstage.jst.go.jp/article/jsms1963/24/256/24_256_22/_pdf" TargetMode="External"/><Relationship Id="rId16" Type="http://schemas.openxmlformats.org/officeDocument/2006/relationships/hyperlink" Target="https://www.jstage.jst.go.jp/article/jsms1963/28/306/28_306_218/_pdf" TargetMode="External"/><Relationship Id="rId20" Type="http://schemas.openxmlformats.org/officeDocument/2006/relationships/hyperlink" Target="https://www.jstage.jst.go.jp/article/jsms1963/28/306/28_306_218/_pdf" TargetMode="External"/><Relationship Id="rId29" Type="http://schemas.openxmlformats.org/officeDocument/2006/relationships/printerSettings" Target="../printerSettings/printerSettings4.bin"/><Relationship Id="rId1" Type="http://schemas.openxmlformats.org/officeDocument/2006/relationships/hyperlink" Target="https://www.jstage.jst.go.jp/article/jsms1963/27/294/27_294_226/_pdf" TargetMode="External"/><Relationship Id="rId6" Type="http://schemas.openxmlformats.org/officeDocument/2006/relationships/hyperlink" Target="http://www.journalarchive.jst.go.jp/jnlpdf.php?cdjournal=jsms1963&amp;cdvol=32&amp;noissue=354&amp;startpage=292&amp;lang=ja&amp;from=jnltoc" TargetMode="External"/><Relationship Id="rId11" Type="http://schemas.openxmlformats.org/officeDocument/2006/relationships/hyperlink" Target="https://www.jstage.jst.go.jp/article/jsms1963/28/306/28_306_218/_pdf" TargetMode="External"/><Relationship Id="rId24" Type="http://schemas.openxmlformats.org/officeDocument/2006/relationships/hyperlink" Target="https://www.jstage.jst.go.jp/article/jsms1963/32/354/32_354_240/_pdf" TargetMode="External"/><Relationship Id="rId5" Type="http://schemas.openxmlformats.org/officeDocument/2006/relationships/hyperlink" Target="http://www.journalarchive.jst.go.jp/jnlpdf.php?cdjournal=jsms1963&amp;cdvol=32&amp;noissue=354&amp;startpage=292&amp;lang=ja&amp;from=jnltoc" TargetMode="External"/><Relationship Id="rId15" Type="http://schemas.openxmlformats.org/officeDocument/2006/relationships/hyperlink" Target="https://www.jstage.jst.go.jp/article/jsms1963/28/306/28_306_218/_pdf" TargetMode="External"/><Relationship Id="rId23" Type="http://schemas.openxmlformats.org/officeDocument/2006/relationships/hyperlink" Target="https://www.jstage.jst.go.jp/article/jsms1963/32/354/32_354_240/_pdf" TargetMode="External"/><Relationship Id="rId28" Type="http://schemas.openxmlformats.org/officeDocument/2006/relationships/hyperlink" Target="http://www.lambdatechs.com/documents/206.pdf" TargetMode="External"/><Relationship Id="rId10" Type="http://schemas.openxmlformats.org/officeDocument/2006/relationships/hyperlink" Target="https://www.jstage.jst.go.jp/article/jsms1963/24/256/24_256_22/_pdf" TargetMode="External"/><Relationship Id="rId19" Type="http://schemas.openxmlformats.org/officeDocument/2006/relationships/hyperlink" Target="https://www.jstage.jst.go.jp/article/jsms1963/28/306/28_306_218/_pdf" TargetMode="External"/><Relationship Id="rId4" Type="http://schemas.openxmlformats.org/officeDocument/2006/relationships/hyperlink" Target="https://www.jstage.jst.go.jp/article/jsms1963/25/268/25_268_13/_pdf" TargetMode="External"/><Relationship Id="rId9" Type="http://schemas.openxmlformats.org/officeDocument/2006/relationships/hyperlink" Target="http://www.journalarchive.jst.go.jp/jnlpdf.php?cdjournal=jsms1963&amp;cdvol=37&amp;noissue=417&amp;startpage=619&amp;lang=ja&amp;from=jnltoc" TargetMode="External"/><Relationship Id="rId14" Type="http://schemas.openxmlformats.org/officeDocument/2006/relationships/hyperlink" Target="https://www.jstage.jst.go.jp/article/jsms1963/28/306/28_306_218/_pdf" TargetMode="External"/><Relationship Id="rId22" Type="http://schemas.openxmlformats.org/officeDocument/2006/relationships/hyperlink" Target="https://www.jstage.jst.go.jp/article/jsms1963/25/268/25_268_13/_pdf" TargetMode="External"/><Relationship Id="rId27" Type="http://schemas.openxmlformats.org/officeDocument/2006/relationships/hyperlink" Target="https://www.jstage.jst.go.jp/article/jsms1963/32/354/32_354_240/_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jstage.jst.go.jp/article/jsms1963/12/123/12_123_848/_pdf" TargetMode="External"/><Relationship Id="rId1" Type="http://schemas.openxmlformats.org/officeDocument/2006/relationships/hyperlink" Target="https://www.jstage.jst.go.jp/article/jsms1963/12/123/12_123_848/_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stage.jst.go.jp/article/jsms1963/18/195/18_195_1060/_pdf" TargetMode="External"/><Relationship Id="rId2" Type="http://schemas.openxmlformats.org/officeDocument/2006/relationships/hyperlink" Target="https://www.jstage.jst.go.jp/article/jsms1963/18/195/18_195_1060/_pdf" TargetMode="External"/><Relationship Id="rId1" Type="http://schemas.openxmlformats.org/officeDocument/2006/relationships/hyperlink" Target="https://www.jstage.jst.go.jp/article/jsms1963/18/195/18_195_1060/_pdf" TargetMode="External"/><Relationship Id="rId5" Type="http://schemas.openxmlformats.org/officeDocument/2006/relationships/hyperlink" Target="https://www.jstage.jst.go.jp/article/jsms1963/18/195/18_195_1060/_pdf" TargetMode="External"/><Relationship Id="rId4" Type="http://schemas.openxmlformats.org/officeDocument/2006/relationships/hyperlink" Target="https://www.jstage.jst.go.jp/article/jsms1963/18/195/18_195_1060/_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stage.jst.go.jp/article/jsms1963/18/195/18_195_1060/_pdf" TargetMode="External"/><Relationship Id="rId3" Type="http://schemas.openxmlformats.org/officeDocument/2006/relationships/hyperlink" Target="https://www.jstage.jst.go.jp/article/jsms1963/38/427/38_427_391/_pdf" TargetMode="External"/><Relationship Id="rId7" Type="http://schemas.openxmlformats.org/officeDocument/2006/relationships/hyperlink" Target="https://www.jstage.jst.go.jp/article/jsms1963/18/195/18_195_1060/_pdf" TargetMode="External"/><Relationship Id="rId12" Type="http://schemas.openxmlformats.org/officeDocument/2006/relationships/printerSettings" Target="../printerSettings/printerSettings6.bin"/><Relationship Id="rId2" Type="http://schemas.openxmlformats.org/officeDocument/2006/relationships/hyperlink" Target="https://www.jstage.jst.go.jp/article/jsms/56/11/56_11_1049/_pdf" TargetMode="External"/><Relationship Id="rId1" Type="http://schemas.openxmlformats.org/officeDocument/2006/relationships/hyperlink" Target="https://www.jstage.jst.go.jp/article/jsms/56/7/56_7_629/_pdf" TargetMode="External"/><Relationship Id="rId6" Type="http://schemas.openxmlformats.org/officeDocument/2006/relationships/hyperlink" Target="https://www.jstage.jst.go.jp/article/jsms1963/18/195/18_195_1060/_pdf" TargetMode="External"/><Relationship Id="rId11" Type="http://schemas.openxmlformats.org/officeDocument/2006/relationships/hyperlink" Target="http://www.nist.gov/lightweighting/upload/IG-H2012-MSA28394.pdf" TargetMode="External"/><Relationship Id="rId5" Type="http://schemas.openxmlformats.org/officeDocument/2006/relationships/hyperlink" Target="https://www.jstage.jst.go.jp/article/jsms1963/18/195/18_195_1060/_pdf" TargetMode="External"/><Relationship Id="rId10" Type="http://schemas.openxmlformats.org/officeDocument/2006/relationships/hyperlink" Target="http://www.nist.gov/lightweighting/upload/IG-H2012-MSA28394.pdf" TargetMode="External"/><Relationship Id="rId4" Type="http://schemas.openxmlformats.org/officeDocument/2006/relationships/hyperlink" Target="https://www.jstage.jst.go.jp/article/jsms1963/18/195/18_195_1060/_pdf" TargetMode="External"/><Relationship Id="rId9" Type="http://schemas.openxmlformats.org/officeDocument/2006/relationships/hyperlink" Target="https://www.jstage.jst.go.jp/article/jsms1963/18/195/18_195_1060/_pdf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stage.jst.go.jp/article/jsms1963/44/504/44_504_1110/_pdf" TargetMode="External"/><Relationship Id="rId13" Type="http://schemas.openxmlformats.org/officeDocument/2006/relationships/hyperlink" Target="https://www.jstage.jst.go.jp/article/jsms1963/44/504/44_504_1110/_pdf" TargetMode="External"/><Relationship Id="rId18" Type="http://schemas.openxmlformats.org/officeDocument/2006/relationships/hyperlink" Target="https://www.jstage.jst.go.jp/article/jsms1963/44/504/44_504_1110/_pdf" TargetMode="External"/><Relationship Id="rId26" Type="http://schemas.openxmlformats.org/officeDocument/2006/relationships/hyperlink" Target="https://www.jstage.jst.go.jp/article/jsms1963/44/504/44_504_1110/_pdf" TargetMode="External"/><Relationship Id="rId39" Type="http://schemas.openxmlformats.org/officeDocument/2006/relationships/printerSettings" Target="../printerSettings/printerSettings7.bin"/><Relationship Id="rId3" Type="http://schemas.openxmlformats.org/officeDocument/2006/relationships/hyperlink" Target="https://www.jstage.jst.go.jp/article/jsms1963/40/454/40_454_818/_pdf" TargetMode="External"/><Relationship Id="rId21" Type="http://schemas.openxmlformats.org/officeDocument/2006/relationships/hyperlink" Target="https://www.jstage.jst.go.jp/article/jsms1963/44/504/44_504_1110/_pdf" TargetMode="External"/><Relationship Id="rId34" Type="http://schemas.openxmlformats.org/officeDocument/2006/relationships/hyperlink" Target="https://www.jstage.jst.go.jp/article/jsms1963/36/407/36_407_810/_pdf" TargetMode="External"/><Relationship Id="rId7" Type="http://schemas.openxmlformats.org/officeDocument/2006/relationships/hyperlink" Target="https://www.jstage.jst.go.jp/article/jsms1963/36/407/36_407_805/_pdf" TargetMode="External"/><Relationship Id="rId12" Type="http://schemas.openxmlformats.org/officeDocument/2006/relationships/hyperlink" Target="https://www.jstage.jst.go.jp/article/jsms1963/44/504/44_504_1110/_pdf" TargetMode="External"/><Relationship Id="rId17" Type="http://schemas.openxmlformats.org/officeDocument/2006/relationships/hyperlink" Target="https://www.jstage.jst.go.jp/article/jsms1963/44/504/44_504_1110/_pdf" TargetMode="External"/><Relationship Id="rId25" Type="http://schemas.openxmlformats.org/officeDocument/2006/relationships/hyperlink" Target="https://www.jstage.jst.go.jp/article/jsms1963/44/504/44_504_1110/_pdf" TargetMode="External"/><Relationship Id="rId33" Type="http://schemas.openxmlformats.org/officeDocument/2006/relationships/hyperlink" Target="https://www.jstage.jst.go.jp/article/jsms1963/37/417/37_417_586/_pdf" TargetMode="External"/><Relationship Id="rId38" Type="http://schemas.openxmlformats.org/officeDocument/2006/relationships/hyperlink" Target="https://www.jstage.jst.go.jp/article/jsms1963/36/407/36_407_792/_pdf" TargetMode="External"/><Relationship Id="rId2" Type="http://schemas.openxmlformats.org/officeDocument/2006/relationships/hyperlink" Target="https://www.jstage.jst.go.jp/article/jsms1963/44/504/44_504_1110/_pdf" TargetMode="External"/><Relationship Id="rId16" Type="http://schemas.openxmlformats.org/officeDocument/2006/relationships/hyperlink" Target="https://www.jstage.jst.go.jp/article/jsms1963/44/504/44_504_1110/_pdf" TargetMode="External"/><Relationship Id="rId20" Type="http://schemas.openxmlformats.org/officeDocument/2006/relationships/hyperlink" Target="https://www.jstage.jst.go.jp/article/jsms1963/44/504/44_504_1110/_pdf" TargetMode="External"/><Relationship Id="rId29" Type="http://schemas.openxmlformats.org/officeDocument/2006/relationships/hyperlink" Target="https://www.jstage.jst.go.jp/article/jsms1963/37/417/37_417_586/_pdf" TargetMode="External"/><Relationship Id="rId1" Type="http://schemas.openxmlformats.org/officeDocument/2006/relationships/hyperlink" Target="https://www.jstage.jst.go.jp/article/jsms1963/43/490/43_490_779/_pdf" TargetMode="External"/><Relationship Id="rId6" Type="http://schemas.openxmlformats.org/officeDocument/2006/relationships/hyperlink" Target="https://www.jstage.jst.go.jp/article/jsms1963/36/407/36_407_792/_pdf" TargetMode="External"/><Relationship Id="rId11" Type="http://schemas.openxmlformats.org/officeDocument/2006/relationships/hyperlink" Target="https://www.jstage.jst.go.jp/article/jsms1963/44/504/44_504_1110/_pdf" TargetMode="External"/><Relationship Id="rId24" Type="http://schemas.openxmlformats.org/officeDocument/2006/relationships/hyperlink" Target="https://www.jstage.jst.go.jp/article/jsms1963/44/504/44_504_1110/_pdf" TargetMode="External"/><Relationship Id="rId32" Type="http://schemas.openxmlformats.org/officeDocument/2006/relationships/hyperlink" Target="https://www.jstage.jst.go.jp/article/jsms1963/37/417/37_417_586/_pdf" TargetMode="External"/><Relationship Id="rId37" Type="http://schemas.openxmlformats.org/officeDocument/2006/relationships/hyperlink" Target="https://www.jstage.jst.go.jp/article/jsms1963/36/407/36_407_792/_pdf" TargetMode="External"/><Relationship Id="rId5" Type="http://schemas.openxmlformats.org/officeDocument/2006/relationships/hyperlink" Target="https://www.jstage.jst.go.jp/article/jsms1963/36/407/36_407_817/_pdf" TargetMode="External"/><Relationship Id="rId15" Type="http://schemas.openxmlformats.org/officeDocument/2006/relationships/hyperlink" Target="https://www.jstage.jst.go.jp/article/jsms1963/44/504/44_504_1110/_pdf" TargetMode="External"/><Relationship Id="rId23" Type="http://schemas.openxmlformats.org/officeDocument/2006/relationships/hyperlink" Target="https://www.jstage.jst.go.jp/article/jsms1963/44/504/44_504_1110/_pdf" TargetMode="External"/><Relationship Id="rId28" Type="http://schemas.openxmlformats.org/officeDocument/2006/relationships/hyperlink" Target="https://www.jstage.jst.go.jp/article/jsms1963/37/417/37_417_586/_pdf" TargetMode="External"/><Relationship Id="rId36" Type="http://schemas.openxmlformats.org/officeDocument/2006/relationships/hyperlink" Target="https://www.jstage.jst.go.jp/article/jsms1963/36/407/36_407_792/_pdf" TargetMode="External"/><Relationship Id="rId10" Type="http://schemas.openxmlformats.org/officeDocument/2006/relationships/hyperlink" Target="https://www.jstage.jst.go.jp/article/jsms1963/44/504/44_504_1110/_pdf" TargetMode="External"/><Relationship Id="rId19" Type="http://schemas.openxmlformats.org/officeDocument/2006/relationships/hyperlink" Target="https://www.jstage.jst.go.jp/article/jsms1963/44/504/44_504_1110/_pdf" TargetMode="External"/><Relationship Id="rId31" Type="http://schemas.openxmlformats.org/officeDocument/2006/relationships/hyperlink" Target="https://www.jstage.jst.go.jp/article/jsms1963/37/417/37_417_586/_pdf" TargetMode="External"/><Relationship Id="rId4" Type="http://schemas.openxmlformats.org/officeDocument/2006/relationships/hyperlink" Target="https://www.jstage.jst.go.jp/article/jsms1963/36/407/36_407_810/_pdf" TargetMode="External"/><Relationship Id="rId9" Type="http://schemas.openxmlformats.org/officeDocument/2006/relationships/hyperlink" Target="https://www.jstage.jst.go.jp/article/jsms1963/44/504/44_504_1110/_pdf" TargetMode="External"/><Relationship Id="rId14" Type="http://schemas.openxmlformats.org/officeDocument/2006/relationships/hyperlink" Target="https://www.jstage.jst.go.jp/article/jsms1963/44/504/44_504_1110/_pdf" TargetMode="External"/><Relationship Id="rId22" Type="http://schemas.openxmlformats.org/officeDocument/2006/relationships/hyperlink" Target="https://www.jstage.jst.go.jp/article/jsms1963/44/504/44_504_1110/_pdf" TargetMode="External"/><Relationship Id="rId27" Type="http://schemas.openxmlformats.org/officeDocument/2006/relationships/hyperlink" Target="https://www.jstage.jst.go.jp/article/jsms1963/44/504/44_504_1110/_pdf" TargetMode="External"/><Relationship Id="rId30" Type="http://schemas.openxmlformats.org/officeDocument/2006/relationships/hyperlink" Target="https://www.jstage.jst.go.jp/article/jsms1963/37/417/37_417_586/_pdf" TargetMode="External"/><Relationship Id="rId35" Type="http://schemas.openxmlformats.org/officeDocument/2006/relationships/hyperlink" Target="https://www.jstage.jst.go.jp/article/jsms1963/36/407/36_407_817/_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C75"/>
  <sheetViews>
    <sheetView zoomScale="40" workbookViewId="0">
      <selection activeCell="E1" sqref="E1"/>
    </sheetView>
  </sheetViews>
  <sheetFormatPr defaultRowHeight="13.5" x14ac:dyDescent="0.15"/>
  <cols>
    <col min="1" max="1" width="125.375" style="58" customWidth="1"/>
    <col min="2" max="2" width="4" style="149" customWidth="1"/>
    <col min="3" max="3" width="15" style="58" customWidth="1"/>
    <col min="4" max="9" width="9" style="58"/>
    <col min="10" max="10" width="138.375" style="58" customWidth="1"/>
    <col min="11" max="12" width="44.5" style="58" customWidth="1"/>
    <col min="13" max="16384" width="9" style="58"/>
  </cols>
  <sheetData>
    <row r="1" spans="2:3" ht="399.95" customHeight="1" x14ac:dyDescent="0.15"/>
    <row r="2" spans="2:3" ht="409.5" customHeight="1" x14ac:dyDescent="0.15">
      <c r="B2" s="73"/>
    </row>
    <row r="3" spans="2:3" ht="399.95" customHeight="1" x14ac:dyDescent="0.15">
      <c r="B3" s="73"/>
    </row>
    <row r="4" spans="2:3" ht="399.95" customHeight="1" x14ac:dyDescent="0.15">
      <c r="B4" s="73"/>
    </row>
    <row r="5" spans="2:3" ht="399.95" customHeight="1" x14ac:dyDescent="0.15">
      <c r="C5" s="59"/>
    </row>
    <row r="6" spans="2:3" ht="399.95" customHeight="1" x14ac:dyDescent="0.15">
      <c r="C6" s="59"/>
    </row>
    <row r="7" spans="2:3" ht="399.95" customHeight="1" x14ac:dyDescent="0.15">
      <c r="C7" s="59"/>
    </row>
    <row r="8" spans="2:3" ht="399.95" customHeight="1" x14ac:dyDescent="0.15">
      <c r="C8" s="59"/>
    </row>
    <row r="9" spans="2:3" ht="399.95" customHeight="1" x14ac:dyDescent="0.15">
      <c r="C9" s="59"/>
    </row>
    <row r="10" spans="2:3" ht="399.95" customHeight="1" x14ac:dyDescent="0.15">
      <c r="C10" s="59"/>
    </row>
    <row r="11" spans="2:3" ht="399.95" customHeight="1" x14ac:dyDescent="0.15">
      <c r="C11" s="59"/>
    </row>
    <row r="12" spans="2:3" ht="399.95" customHeight="1" x14ac:dyDescent="0.15">
      <c r="C12" s="59"/>
    </row>
    <row r="13" spans="2:3" ht="399.95" customHeight="1" x14ac:dyDescent="0.15">
      <c r="C13" s="59"/>
    </row>
    <row r="14" spans="2:3" ht="399.95" customHeight="1" x14ac:dyDescent="0.15"/>
    <row r="15" spans="2:3" ht="399.95" customHeight="1" x14ac:dyDescent="0.15"/>
    <row r="16" spans="2:3" ht="399.95" customHeight="1" x14ac:dyDescent="0.15"/>
    <row r="17" spans="2:3" ht="399.95" customHeight="1" x14ac:dyDescent="0.15"/>
    <row r="18" spans="2:3" ht="399.95" customHeight="1" x14ac:dyDescent="0.15"/>
    <row r="19" spans="2:3" ht="399.95" customHeight="1" x14ac:dyDescent="0.15">
      <c r="B19" s="74"/>
      <c r="C19" s="59"/>
    </row>
    <row r="20" spans="2:3" ht="399.95" customHeight="1" x14ac:dyDescent="0.15">
      <c r="B20" s="73"/>
    </row>
    <row r="21" spans="2:3" ht="399.95" customHeight="1" x14ac:dyDescent="0.15"/>
    <row r="22" spans="2:3" ht="399.95" customHeight="1" x14ac:dyDescent="0.15"/>
    <row r="23" spans="2:3" ht="399.95" customHeight="1" x14ac:dyDescent="0.15"/>
    <row r="24" spans="2:3" ht="399.95" customHeight="1" x14ac:dyDescent="0.15"/>
    <row r="25" spans="2:3" ht="399.95" customHeight="1" x14ac:dyDescent="0.15"/>
    <row r="26" spans="2:3" ht="399.95" customHeight="1" x14ac:dyDescent="0.15"/>
    <row r="27" spans="2:3" ht="399.95" customHeight="1" x14ac:dyDescent="0.15"/>
    <row r="28" spans="2:3" ht="399.95" customHeight="1" x14ac:dyDescent="0.15"/>
    <row r="29" spans="2:3" ht="399.95" customHeight="1" x14ac:dyDescent="0.15"/>
    <row r="30" spans="2:3" ht="399.95" customHeight="1" x14ac:dyDescent="0.15">
      <c r="B30" s="148"/>
    </row>
    <row r="31" spans="2:3" ht="399.95" customHeight="1" x14ac:dyDescent="0.15">
      <c r="B31" s="74"/>
    </row>
    <row r="32" spans="2:3" ht="399.95" customHeight="1" x14ac:dyDescent="0.15">
      <c r="B32" s="74"/>
    </row>
    <row r="33" spans="2:2" ht="399.95" customHeight="1" x14ac:dyDescent="0.15">
      <c r="B33" s="148"/>
    </row>
    <row r="34" spans="2:2" ht="399.95" customHeight="1" x14ac:dyDescent="0.15">
      <c r="B34" s="74"/>
    </row>
    <row r="35" spans="2:2" ht="399.95" customHeight="1" x14ac:dyDescent="0.15">
      <c r="B35" s="74"/>
    </row>
    <row r="36" spans="2:2" ht="399.95" customHeight="1" x14ac:dyDescent="0.15">
      <c r="B36" s="74"/>
    </row>
    <row r="37" spans="2:2" ht="399.95" customHeight="1" x14ac:dyDescent="0.15">
      <c r="B37" s="74"/>
    </row>
    <row r="38" spans="2:2" ht="399.95" customHeight="1" x14ac:dyDescent="0.15">
      <c r="B38" s="147"/>
    </row>
    <row r="39" spans="2:2" ht="399.95" customHeight="1" x14ac:dyDescent="0.15">
      <c r="B39" s="73"/>
    </row>
    <row r="40" spans="2:2" ht="399.95" customHeight="1" x14ac:dyDescent="0.15">
      <c r="B40" s="73"/>
    </row>
    <row r="41" spans="2:2" ht="399.95" customHeight="1" x14ac:dyDescent="0.15">
      <c r="B41" s="147"/>
    </row>
    <row r="42" spans="2:2" ht="399.95" customHeight="1" x14ac:dyDescent="0.15">
      <c r="B42" s="75"/>
    </row>
    <row r="43" spans="2:2" ht="399.95" customHeight="1" x14ac:dyDescent="0.15">
      <c r="B43" s="73"/>
    </row>
    <row r="44" spans="2:2" ht="399.95" customHeight="1" x14ac:dyDescent="0.15"/>
    <row r="45" spans="2:2" ht="399.95" customHeight="1" x14ac:dyDescent="0.15"/>
    <row r="46" spans="2:2" ht="399.95" customHeight="1" x14ac:dyDescent="0.15"/>
    <row r="47" spans="2:2" ht="399.95" customHeight="1" x14ac:dyDescent="0.15"/>
    <row r="48" spans="2:2" ht="399.95" customHeight="1" x14ac:dyDescent="0.15"/>
    <row r="49" ht="399.95" customHeight="1" x14ac:dyDescent="0.15"/>
    <row r="50" ht="399.95" customHeight="1" x14ac:dyDescent="0.15"/>
    <row r="51" ht="399.95" customHeight="1" x14ac:dyDescent="0.15"/>
    <row r="52" ht="399.95" customHeight="1" x14ac:dyDescent="0.15"/>
    <row r="53" ht="399.95" customHeight="1" x14ac:dyDescent="0.15"/>
    <row r="54" ht="399.95" customHeight="1" x14ac:dyDescent="0.15"/>
    <row r="55" ht="399.95" customHeight="1" x14ac:dyDescent="0.15"/>
    <row r="56" ht="399.95" customHeight="1" x14ac:dyDescent="0.15"/>
    <row r="57" ht="399.95" customHeight="1" x14ac:dyDescent="0.15"/>
    <row r="58" ht="399.95" customHeight="1" x14ac:dyDescent="0.15"/>
    <row r="59" ht="399.95" customHeight="1" x14ac:dyDescent="0.15"/>
    <row r="60" ht="399.95" customHeight="1" x14ac:dyDescent="0.15"/>
    <row r="61" ht="399.95" customHeight="1" x14ac:dyDescent="0.15"/>
    <row r="62" ht="399.95" customHeight="1" x14ac:dyDescent="0.15"/>
    <row r="63" ht="399.95" customHeight="1" x14ac:dyDescent="0.15"/>
    <row r="64" ht="399.95" customHeight="1" x14ac:dyDescent="0.15"/>
    <row r="65" ht="399.95" customHeight="1" x14ac:dyDescent="0.15"/>
    <row r="66" ht="399.95" customHeight="1" x14ac:dyDescent="0.15"/>
    <row r="67" ht="399.95" customHeight="1" x14ac:dyDescent="0.15"/>
    <row r="68" ht="399.95" customHeight="1" x14ac:dyDescent="0.15"/>
    <row r="69" ht="399.95" customHeight="1" x14ac:dyDescent="0.15"/>
    <row r="70" ht="399.95" customHeight="1" x14ac:dyDescent="0.15"/>
    <row r="71" ht="399.95" customHeight="1" x14ac:dyDescent="0.15"/>
    <row r="72" ht="399.95" customHeight="1" x14ac:dyDescent="0.15"/>
    <row r="73" ht="399.95" customHeight="1" x14ac:dyDescent="0.15"/>
    <row r="74" ht="399.95" customHeight="1" x14ac:dyDescent="0.15"/>
    <row r="75" ht="399.95" customHeight="1" x14ac:dyDescent="0.15"/>
  </sheetData>
  <sheetProtection password="C8CF" sheet="1" objects="1" scenarios="1" formatCells="0" formatColumns="0" formatRows="0" insertColumns="0" insertRows="0" insertHyperlinks="0" deleteColumns="0" deleteRows="0"/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S68"/>
  <sheetViews>
    <sheetView tabSelected="1" topLeftCell="A64" zoomScale="80" zoomScaleNormal="80" workbookViewId="0">
      <selection activeCell="N72" sqref="N72"/>
    </sheetView>
  </sheetViews>
  <sheetFormatPr defaultRowHeight="13.5" x14ac:dyDescent="0.15"/>
  <cols>
    <col min="1" max="1" width="2.125" customWidth="1"/>
    <col min="2" max="2" width="8.75" customWidth="1"/>
    <col min="3" max="3" width="24" bestFit="1" customWidth="1"/>
    <col min="4" max="4" width="10.125" customWidth="1"/>
    <col min="5" max="5" width="10" bestFit="1" customWidth="1"/>
    <col min="6" max="6" width="11.5" customWidth="1"/>
    <col min="7" max="7" width="10.375" customWidth="1"/>
    <col min="8" max="8" width="15.375" customWidth="1"/>
    <col min="9" max="9" width="16.375" customWidth="1"/>
    <col min="10" max="10" width="9.125" customWidth="1"/>
    <col min="11" max="12" width="8.5" customWidth="1"/>
    <col min="13" max="13" width="12.75" style="5" bestFit="1" customWidth="1"/>
    <col min="14" max="14" width="29" customWidth="1"/>
    <col min="15" max="15" width="37.25" bestFit="1" customWidth="1"/>
    <col min="16" max="16" width="12.125" customWidth="1"/>
  </cols>
  <sheetData>
    <row r="2" spans="2:19" ht="42.75" x14ac:dyDescent="0.15">
      <c r="B2" s="23" t="s">
        <v>4</v>
      </c>
      <c r="C2" s="8" t="s">
        <v>1</v>
      </c>
      <c r="D2" s="9" t="s">
        <v>196</v>
      </c>
      <c r="E2" s="9" t="s">
        <v>13</v>
      </c>
      <c r="F2" s="8" t="s">
        <v>20</v>
      </c>
      <c r="G2" s="9" t="s">
        <v>76</v>
      </c>
      <c r="H2" s="9" t="s">
        <v>12</v>
      </c>
      <c r="I2" s="9" t="s">
        <v>0</v>
      </c>
      <c r="J2" s="9" t="s">
        <v>2</v>
      </c>
      <c r="K2" s="9" t="s">
        <v>53</v>
      </c>
      <c r="L2" s="9" t="s">
        <v>54</v>
      </c>
      <c r="M2" s="34" t="s">
        <v>25</v>
      </c>
      <c r="N2" s="9" t="s">
        <v>6</v>
      </c>
      <c r="O2" s="9" t="s">
        <v>8</v>
      </c>
      <c r="P2" s="9" t="s">
        <v>18</v>
      </c>
    </row>
    <row r="3" spans="2:19" s="3" customFormat="1" ht="41.25" customHeight="1" x14ac:dyDescent="0.15">
      <c r="B3" s="12">
        <v>1</v>
      </c>
      <c r="C3" s="25" t="s">
        <v>37</v>
      </c>
      <c r="D3" s="15" t="s">
        <v>38</v>
      </c>
      <c r="E3" s="47">
        <v>311</v>
      </c>
      <c r="F3" s="12" t="s">
        <v>30</v>
      </c>
      <c r="G3" s="12" t="s">
        <v>26</v>
      </c>
      <c r="H3" s="12">
        <v>142.5</v>
      </c>
      <c r="I3" s="12">
        <v>-383</v>
      </c>
      <c r="J3" s="12">
        <v>129</v>
      </c>
      <c r="K3" s="12" t="s">
        <v>45</v>
      </c>
      <c r="L3" s="12" t="s">
        <v>45</v>
      </c>
      <c r="M3" s="12" t="s">
        <v>45</v>
      </c>
      <c r="N3" s="165" t="s">
        <v>40</v>
      </c>
      <c r="O3" s="166" t="s">
        <v>39</v>
      </c>
      <c r="P3" s="49" t="s">
        <v>5</v>
      </c>
      <c r="S3" s="13"/>
    </row>
    <row r="4" spans="2:19" s="3" customFormat="1" ht="51" customHeight="1" x14ac:dyDescent="0.15">
      <c r="B4" s="12">
        <v>2</v>
      </c>
      <c r="C4" s="198" t="s">
        <v>317</v>
      </c>
      <c r="D4" s="199" t="s">
        <v>322</v>
      </c>
      <c r="E4" s="200" t="s">
        <v>321</v>
      </c>
      <c r="F4" s="12" t="s">
        <v>22</v>
      </c>
      <c r="G4" s="12" t="s">
        <v>319</v>
      </c>
      <c r="H4" s="12">
        <v>8.8179999999999996</v>
      </c>
      <c r="I4" s="12" t="s">
        <v>45</v>
      </c>
      <c r="J4" s="12">
        <v>98.9</v>
      </c>
      <c r="K4" s="12">
        <v>114.7</v>
      </c>
      <c r="L4" s="12">
        <v>0.32200000000000001</v>
      </c>
      <c r="M4" s="12" t="s">
        <v>24</v>
      </c>
      <c r="N4" s="168" t="s">
        <v>323</v>
      </c>
      <c r="O4" s="201" t="s">
        <v>316</v>
      </c>
      <c r="P4" s="49" t="s">
        <v>5</v>
      </c>
      <c r="S4" s="13"/>
    </row>
    <row r="5" spans="2:19" s="3" customFormat="1" ht="49.5" customHeight="1" x14ac:dyDescent="0.15">
      <c r="B5" s="12">
        <v>3</v>
      </c>
      <c r="C5" s="198" t="s">
        <v>317</v>
      </c>
      <c r="D5" s="199" t="s">
        <v>322</v>
      </c>
      <c r="E5" s="47" t="s">
        <v>318</v>
      </c>
      <c r="F5" s="12" t="s">
        <v>22</v>
      </c>
      <c r="G5" s="12" t="s">
        <v>320</v>
      </c>
      <c r="H5" s="12">
        <v>8.2040000000000006</v>
      </c>
      <c r="I5" s="12" t="s">
        <v>45</v>
      </c>
      <c r="J5" s="12">
        <v>85.5</v>
      </c>
      <c r="K5" s="12">
        <v>114.7</v>
      </c>
      <c r="L5" s="12">
        <v>0.32200000000000001</v>
      </c>
      <c r="M5" s="12" t="s">
        <v>24</v>
      </c>
      <c r="N5" s="168" t="s">
        <v>324</v>
      </c>
      <c r="O5" s="201" t="s">
        <v>316</v>
      </c>
      <c r="P5" s="49" t="s">
        <v>5</v>
      </c>
      <c r="S5" s="13"/>
    </row>
    <row r="6" spans="2:19" s="3" customFormat="1" ht="26.25" customHeight="1" x14ac:dyDescent="0.15">
      <c r="B6" s="12">
        <v>4</v>
      </c>
      <c r="C6" s="198" t="s">
        <v>139</v>
      </c>
      <c r="D6" s="15" t="s">
        <v>325</v>
      </c>
      <c r="E6" s="47">
        <v>133</v>
      </c>
      <c r="F6" s="12" t="s">
        <v>30</v>
      </c>
      <c r="G6" s="12" t="s">
        <v>326</v>
      </c>
      <c r="H6" s="12">
        <v>121.79</v>
      </c>
      <c r="I6" s="12">
        <v>-1670</v>
      </c>
      <c r="J6" s="12">
        <v>342</v>
      </c>
      <c r="K6" s="12" t="s">
        <v>45</v>
      </c>
      <c r="L6" s="12" t="s">
        <v>45</v>
      </c>
      <c r="M6" s="12" t="s">
        <v>45</v>
      </c>
      <c r="N6" s="168" t="s">
        <v>65</v>
      </c>
      <c r="O6" s="179" t="s">
        <v>64</v>
      </c>
      <c r="P6" s="49" t="s">
        <v>5</v>
      </c>
    </row>
    <row r="7" spans="2:19" s="3" customFormat="1" ht="26.25" customHeight="1" x14ac:dyDescent="0.15">
      <c r="B7" s="12">
        <v>5</v>
      </c>
      <c r="C7" s="25" t="s">
        <v>139</v>
      </c>
      <c r="D7" s="15" t="s">
        <v>63</v>
      </c>
      <c r="E7" s="47">
        <v>133</v>
      </c>
      <c r="F7" s="12" t="s">
        <v>30</v>
      </c>
      <c r="G7" s="12" t="s">
        <v>26</v>
      </c>
      <c r="H7" s="12">
        <v>121.79</v>
      </c>
      <c r="I7" s="12">
        <v>-2560</v>
      </c>
      <c r="J7" s="12">
        <v>529</v>
      </c>
      <c r="K7" s="12" t="s">
        <v>45</v>
      </c>
      <c r="L7" s="12" t="s">
        <v>45</v>
      </c>
      <c r="M7" s="12" t="s">
        <v>45</v>
      </c>
      <c r="N7" s="168" t="s">
        <v>66</v>
      </c>
      <c r="O7" s="166" t="s">
        <v>64</v>
      </c>
      <c r="P7" s="49" t="s">
        <v>5</v>
      </c>
    </row>
    <row r="8" spans="2:19" s="3" customFormat="1" ht="26.25" customHeight="1" x14ac:dyDescent="0.15">
      <c r="B8" s="12">
        <v>6</v>
      </c>
      <c r="C8" s="25" t="s">
        <v>139</v>
      </c>
      <c r="D8" s="15" t="s">
        <v>63</v>
      </c>
      <c r="E8" s="47">
        <v>133</v>
      </c>
      <c r="F8" s="12" t="s">
        <v>30</v>
      </c>
      <c r="G8" s="12" t="s">
        <v>26</v>
      </c>
      <c r="H8" s="12">
        <v>121.79</v>
      </c>
      <c r="I8" s="12">
        <v>-2350</v>
      </c>
      <c r="J8" s="12">
        <v>483</v>
      </c>
      <c r="K8" s="12" t="s">
        <v>45</v>
      </c>
      <c r="L8" s="12" t="s">
        <v>45</v>
      </c>
      <c r="M8" s="12" t="s">
        <v>45</v>
      </c>
      <c r="N8" s="168" t="s">
        <v>67</v>
      </c>
      <c r="O8" s="166" t="s">
        <v>64</v>
      </c>
      <c r="P8" s="49" t="s">
        <v>5</v>
      </c>
    </row>
    <row r="9" spans="2:19" s="3" customFormat="1" ht="26.25" customHeight="1" x14ac:dyDescent="0.15">
      <c r="B9" s="12">
        <v>7</v>
      </c>
      <c r="C9" s="25" t="s">
        <v>139</v>
      </c>
      <c r="D9" s="15" t="s">
        <v>63</v>
      </c>
      <c r="E9" s="47">
        <v>133</v>
      </c>
      <c r="F9" s="12" t="s">
        <v>30</v>
      </c>
      <c r="G9" s="12" t="s">
        <v>26</v>
      </c>
      <c r="H9" s="12">
        <v>121.79</v>
      </c>
      <c r="I9" s="12">
        <v>-4300</v>
      </c>
      <c r="J9" s="12">
        <v>885</v>
      </c>
      <c r="K9" s="12" t="s">
        <v>45</v>
      </c>
      <c r="L9" s="12" t="s">
        <v>45</v>
      </c>
      <c r="M9" s="12" t="s">
        <v>45</v>
      </c>
      <c r="N9" s="164" t="s">
        <v>270</v>
      </c>
      <c r="O9" s="166" t="s">
        <v>64</v>
      </c>
      <c r="P9" s="49" t="s">
        <v>5</v>
      </c>
    </row>
    <row r="10" spans="2:19" s="3" customFormat="1" ht="32.25" customHeight="1" x14ac:dyDescent="0.15">
      <c r="B10" s="12">
        <v>8</v>
      </c>
      <c r="C10" s="12" t="s">
        <v>116</v>
      </c>
      <c r="D10" s="12" t="s">
        <v>78</v>
      </c>
      <c r="E10" s="47" t="s">
        <v>79</v>
      </c>
      <c r="F10" s="12" t="s">
        <v>30</v>
      </c>
      <c r="G10" s="15" t="s">
        <v>80</v>
      </c>
      <c r="H10" s="12">
        <v>144.43</v>
      </c>
      <c r="I10" s="12">
        <v>-308</v>
      </c>
      <c r="J10" s="12">
        <v>109.8</v>
      </c>
      <c r="K10" s="12">
        <v>137</v>
      </c>
      <c r="L10" s="12">
        <v>0.224</v>
      </c>
      <c r="M10" s="12" t="s">
        <v>45</v>
      </c>
      <c r="N10" s="164" t="s">
        <v>271</v>
      </c>
      <c r="O10" s="166" t="s">
        <v>83</v>
      </c>
      <c r="P10" s="49" t="s">
        <v>5</v>
      </c>
    </row>
    <row r="11" spans="2:19" s="3" customFormat="1" ht="34.5" customHeight="1" x14ac:dyDescent="0.15">
      <c r="B11" s="12">
        <v>9</v>
      </c>
      <c r="C11" s="12" t="s">
        <v>116</v>
      </c>
      <c r="D11" s="12" t="s">
        <v>78</v>
      </c>
      <c r="E11" s="47" t="s">
        <v>79</v>
      </c>
      <c r="F11" s="12" t="s">
        <v>45</v>
      </c>
      <c r="G11" s="12" t="s">
        <v>45</v>
      </c>
      <c r="H11" s="12" t="s">
        <v>45</v>
      </c>
      <c r="I11" s="12" t="s">
        <v>45</v>
      </c>
      <c r="J11" s="12" t="s">
        <v>81</v>
      </c>
      <c r="K11" s="20">
        <v>115</v>
      </c>
      <c r="L11" s="20">
        <v>0.23599999999999999</v>
      </c>
      <c r="M11" s="12" t="s">
        <v>45</v>
      </c>
      <c r="N11" s="164" t="s">
        <v>266</v>
      </c>
      <c r="O11" s="166" t="s">
        <v>83</v>
      </c>
      <c r="P11" s="49" t="s">
        <v>5</v>
      </c>
    </row>
    <row r="12" spans="2:19" s="3" customFormat="1" ht="34.5" customHeight="1" x14ac:dyDescent="0.15">
      <c r="B12" s="12">
        <v>10</v>
      </c>
      <c r="C12" s="12" t="s">
        <v>109</v>
      </c>
      <c r="D12" s="12" t="s">
        <v>45</v>
      </c>
      <c r="E12" s="47" t="s">
        <v>110</v>
      </c>
      <c r="F12" s="12" t="s">
        <v>51</v>
      </c>
      <c r="G12" s="12" t="s">
        <v>111</v>
      </c>
      <c r="H12" s="12"/>
      <c r="I12" s="12" t="s">
        <v>45</v>
      </c>
      <c r="J12" s="12" t="s">
        <v>45</v>
      </c>
      <c r="K12" s="20">
        <v>96</v>
      </c>
      <c r="L12" s="20">
        <v>0.34</v>
      </c>
      <c r="M12" s="12" t="s">
        <v>45</v>
      </c>
      <c r="N12" s="164" t="s">
        <v>271</v>
      </c>
      <c r="O12" s="166" t="s">
        <v>112</v>
      </c>
      <c r="P12" s="49" t="s">
        <v>5</v>
      </c>
    </row>
    <row r="13" spans="2:19" s="3" customFormat="1" ht="34.5" customHeight="1" x14ac:dyDescent="0.15">
      <c r="B13" s="12">
        <v>11</v>
      </c>
      <c r="C13" s="12" t="s">
        <v>109</v>
      </c>
      <c r="D13" s="12" t="s">
        <v>45</v>
      </c>
      <c r="E13" s="47" t="s">
        <v>113</v>
      </c>
      <c r="F13" s="12" t="s">
        <v>51</v>
      </c>
      <c r="G13" s="12" t="s">
        <v>111</v>
      </c>
      <c r="H13" s="12" t="s">
        <v>45</v>
      </c>
      <c r="I13" s="12" t="s">
        <v>45</v>
      </c>
      <c r="J13" s="12" t="s">
        <v>45</v>
      </c>
      <c r="K13" s="20">
        <v>104</v>
      </c>
      <c r="L13" s="20">
        <v>0.32</v>
      </c>
      <c r="M13" s="12" t="s">
        <v>45</v>
      </c>
      <c r="N13" s="164" t="s">
        <v>271</v>
      </c>
      <c r="O13" s="166" t="s">
        <v>112</v>
      </c>
      <c r="P13" s="49" t="s">
        <v>5</v>
      </c>
    </row>
    <row r="14" spans="2:19" s="3" customFormat="1" ht="34.5" customHeight="1" x14ac:dyDescent="0.15">
      <c r="B14" s="12">
        <v>12</v>
      </c>
      <c r="C14" s="12" t="s">
        <v>109</v>
      </c>
      <c r="D14" s="12" t="s">
        <v>45</v>
      </c>
      <c r="E14" s="47" t="s">
        <v>115</v>
      </c>
      <c r="F14" s="12" t="s">
        <v>51</v>
      </c>
      <c r="G14" s="12" t="s">
        <v>111</v>
      </c>
      <c r="H14" s="12" t="s">
        <v>45</v>
      </c>
      <c r="I14" s="12" t="s">
        <v>45</v>
      </c>
      <c r="J14" s="12" t="s">
        <v>45</v>
      </c>
      <c r="K14" s="20">
        <v>95</v>
      </c>
      <c r="L14" s="20">
        <v>0.36</v>
      </c>
      <c r="M14" s="12" t="s">
        <v>45</v>
      </c>
      <c r="N14" s="164" t="s">
        <v>271</v>
      </c>
      <c r="O14" s="166" t="s">
        <v>112</v>
      </c>
      <c r="P14" s="49" t="s">
        <v>5</v>
      </c>
    </row>
    <row r="15" spans="2:19" s="3" customFormat="1" ht="34.5" customHeight="1" x14ac:dyDescent="0.15">
      <c r="B15" s="12">
        <v>13</v>
      </c>
      <c r="C15" s="12" t="s">
        <v>109</v>
      </c>
      <c r="D15" s="12" t="s">
        <v>45</v>
      </c>
      <c r="E15" s="47" t="s">
        <v>114</v>
      </c>
      <c r="F15" s="12" t="s">
        <v>51</v>
      </c>
      <c r="G15" s="12" t="s">
        <v>111</v>
      </c>
      <c r="H15" s="12" t="s">
        <v>45</v>
      </c>
      <c r="I15" s="12" t="s">
        <v>45</v>
      </c>
      <c r="J15" s="12" t="s">
        <v>45</v>
      </c>
      <c r="K15" s="20" t="s">
        <v>45</v>
      </c>
      <c r="L15" s="20">
        <v>0.28999999999999998</v>
      </c>
      <c r="M15" s="12" t="s">
        <v>45</v>
      </c>
      <c r="N15" s="164" t="s">
        <v>271</v>
      </c>
      <c r="O15" s="166" t="s">
        <v>112</v>
      </c>
      <c r="P15" s="49" t="s">
        <v>5</v>
      </c>
    </row>
    <row r="16" spans="2:19" s="3" customFormat="1" ht="34.5" customHeight="1" x14ac:dyDescent="0.15">
      <c r="B16" s="12">
        <v>14</v>
      </c>
      <c r="C16" s="12" t="s">
        <v>109</v>
      </c>
      <c r="D16" s="12" t="s">
        <v>45</v>
      </c>
      <c r="E16" s="47" t="s">
        <v>110</v>
      </c>
      <c r="F16" s="12" t="s">
        <v>51</v>
      </c>
      <c r="G16" s="12" t="s">
        <v>45</v>
      </c>
      <c r="H16" s="12" t="s">
        <v>45</v>
      </c>
      <c r="I16" s="12" t="s">
        <v>45</v>
      </c>
      <c r="J16" s="12" t="s">
        <v>45</v>
      </c>
      <c r="K16" s="20">
        <v>98</v>
      </c>
      <c r="L16" s="20">
        <v>0.33</v>
      </c>
      <c r="M16" s="12" t="s">
        <v>45</v>
      </c>
      <c r="N16" s="164" t="s">
        <v>266</v>
      </c>
      <c r="O16" s="166" t="s">
        <v>112</v>
      </c>
      <c r="P16" s="49" t="s">
        <v>5</v>
      </c>
    </row>
    <row r="17" spans="2:16" s="3" customFormat="1" ht="34.5" customHeight="1" x14ac:dyDescent="0.15">
      <c r="B17" s="12">
        <v>15</v>
      </c>
      <c r="C17" s="12" t="s">
        <v>109</v>
      </c>
      <c r="D17" s="12" t="s">
        <v>45</v>
      </c>
      <c r="E17" s="47" t="s">
        <v>113</v>
      </c>
      <c r="F17" s="12" t="s">
        <v>51</v>
      </c>
      <c r="G17" s="12" t="s">
        <v>45</v>
      </c>
      <c r="H17" s="12" t="s">
        <v>45</v>
      </c>
      <c r="I17" s="12" t="s">
        <v>45</v>
      </c>
      <c r="J17" s="12" t="s">
        <v>45</v>
      </c>
      <c r="K17" s="20">
        <v>110</v>
      </c>
      <c r="L17" s="20">
        <v>0.32</v>
      </c>
      <c r="M17" s="12" t="s">
        <v>45</v>
      </c>
      <c r="N17" s="164" t="s">
        <v>266</v>
      </c>
      <c r="O17" s="166" t="s">
        <v>112</v>
      </c>
      <c r="P17" s="49" t="s">
        <v>5</v>
      </c>
    </row>
    <row r="18" spans="2:16" s="3" customFormat="1" ht="34.5" customHeight="1" x14ac:dyDescent="0.15">
      <c r="B18" s="12">
        <v>16</v>
      </c>
      <c r="C18" s="12" t="s">
        <v>109</v>
      </c>
      <c r="D18" s="12" t="s">
        <v>45</v>
      </c>
      <c r="E18" s="47" t="s">
        <v>115</v>
      </c>
      <c r="F18" s="12" t="s">
        <v>51</v>
      </c>
      <c r="G18" s="12" t="s">
        <v>45</v>
      </c>
      <c r="H18" s="12" t="s">
        <v>45</v>
      </c>
      <c r="I18" s="12" t="s">
        <v>45</v>
      </c>
      <c r="J18" s="12" t="s">
        <v>45</v>
      </c>
      <c r="K18" s="20">
        <v>95</v>
      </c>
      <c r="L18" s="20">
        <v>0.34</v>
      </c>
      <c r="M18" s="12" t="s">
        <v>45</v>
      </c>
      <c r="N18" s="164" t="s">
        <v>266</v>
      </c>
      <c r="O18" s="166" t="s">
        <v>112</v>
      </c>
      <c r="P18" s="49" t="s">
        <v>5</v>
      </c>
    </row>
    <row r="19" spans="2:16" s="3" customFormat="1" ht="34.5" customHeight="1" x14ac:dyDescent="0.15">
      <c r="B19" s="12">
        <v>17</v>
      </c>
      <c r="C19" s="12" t="s">
        <v>109</v>
      </c>
      <c r="D19" s="12" t="s">
        <v>45</v>
      </c>
      <c r="E19" s="47" t="s">
        <v>114</v>
      </c>
      <c r="F19" s="12" t="s">
        <v>51</v>
      </c>
      <c r="G19" s="12" t="s">
        <v>45</v>
      </c>
      <c r="H19" s="12" t="s">
        <v>45</v>
      </c>
      <c r="I19" s="12" t="s">
        <v>45</v>
      </c>
      <c r="J19" s="12" t="s">
        <v>45</v>
      </c>
      <c r="K19" s="20">
        <v>98</v>
      </c>
      <c r="L19" s="20">
        <v>0.33</v>
      </c>
      <c r="M19" s="12" t="s">
        <v>45</v>
      </c>
      <c r="N19" s="164" t="s">
        <v>266</v>
      </c>
      <c r="O19" s="166" t="s">
        <v>112</v>
      </c>
      <c r="P19" s="49" t="s">
        <v>5</v>
      </c>
    </row>
    <row r="20" spans="2:16" s="3" customFormat="1" ht="57" x14ac:dyDescent="0.15">
      <c r="B20" s="12">
        <v>18</v>
      </c>
      <c r="C20" s="186" t="s">
        <v>252</v>
      </c>
      <c r="D20" s="187" t="s">
        <v>253</v>
      </c>
      <c r="E20" s="188">
        <v>2023</v>
      </c>
      <c r="F20" s="12" t="s">
        <v>47</v>
      </c>
      <c r="G20" s="189" t="s">
        <v>254</v>
      </c>
      <c r="H20" s="12" t="s">
        <v>45</v>
      </c>
      <c r="I20" s="12" t="s">
        <v>45</v>
      </c>
      <c r="J20" s="18">
        <v>143.08053166536357</v>
      </c>
      <c r="K20" s="190">
        <v>158</v>
      </c>
      <c r="L20" s="12" t="s">
        <v>45</v>
      </c>
      <c r="M20" s="12" t="s">
        <v>31</v>
      </c>
      <c r="N20" s="164" t="s">
        <v>241</v>
      </c>
      <c r="O20" s="187" t="s">
        <v>255</v>
      </c>
      <c r="P20" s="49" t="s">
        <v>5</v>
      </c>
    </row>
    <row r="21" spans="2:16" s="3" customFormat="1" ht="57" x14ac:dyDescent="0.15">
      <c r="B21" s="12">
        <v>19</v>
      </c>
      <c r="C21" s="186" t="s">
        <v>252</v>
      </c>
      <c r="D21" s="164" t="s">
        <v>240</v>
      </c>
      <c r="E21" s="188">
        <v>2023</v>
      </c>
      <c r="F21" s="12" t="s">
        <v>138</v>
      </c>
      <c r="G21" s="12" t="s">
        <v>138</v>
      </c>
      <c r="H21" s="12" t="s">
        <v>45</v>
      </c>
      <c r="I21" s="12" t="s">
        <v>45</v>
      </c>
      <c r="J21" s="18">
        <v>159.10999160369437</v>
      </c>
      <c r="K21" s="190">
        <v>160</v>
      </c>
      <c r="L21" s="12" t="s">
        <v>45</v>
      </c>
      <c r="M21" s="12" t="s">
        <v>31</v>
      </c>
      <c r="N21" s="164" t="s">
        <v>239</v>
      </c>
      <c r="O21" s="187" t="s">
        <v>255</v>
      </c>
      <c r="P21" s="49" t="s">
        <v>5</v>
      </c>
    </row>
    <row r="22" spans="2:16" s="3" customFormat="1" ht="57" x14ac:dyDescent="0.15">
      <c r="B22" s="12">
        <v>20</v>
      </c>
      <c r="C22" s="186" t="s">
        <v>252</v>
      </c>
      <c r="D22" s="187" t="s">
        <v>256</v>
      </c>
      <c r="E22" s="188">
        <v>2023</v>
      </c>
      <c r="F22" s="12" t="s">
        <v>281</v>
      </c>
      <c r="G22" s="189" t="s">
        <v>254</v>
      </c>
      <c r="H22" s="12" t="s">
        <v>45</v>
      </c>
      <c r="I22" s="12" t="s">
        <v>45</v>
      </c>
      <c r="J22" s="18">
        <v>153.62694300518137</v>
      </c>
      <c r="K22" s="190">
        <v>162</v>
      </c>
      <c r="L22" s="12" t="s">
        <v>45</v>
      </c>
      <c r="M22" s="12" t="s">
        <v>31</v>
      </c>
      <c r="N22" s="164" t="s">
        <v>40</v>
      </c>
      <c r="O22" s="187" t="s">
        <v>255</v>
      </c>
      <c r="P22" s="49" t="s">
        <v>5</v>
      </c>
    </row>
    <row r="23" spans="2:16" s="3" customFormat="1" ht="57" x14ac:dyDescent="0.15">
      <c r="B23" s="12">
        <v>21</v>
      </c>
      <c r="C23" s="186" t="s">
        <v>252</v>
      </c>
      <c r="D23" s="164" t="s">
        <v>242</v>
      </c>
      <c r="E23" s="188">
        <v>2023</v>
      </c>
      <c r="F23" s="12" t="s">
        <v>45</v>
      </c>
      <c r="G23" s="12" t="s">
        <v>45</v>
      </c>
      <c r="H23" s="12" t="s">
        <v>45</v>
      </c>
      <c r="I23" s="12" t="s">
        <v>45</v>
      </c>
      <c r="J23" s="18">
        <v>144.83282674772036</v>
      </c>
      <c r="K23" s="190">
        <v>164</v>
      </c>
      <c r="L23" s="12" t="s">
        <v>45</v>
      </c>
      <c r="M23" s="12" t="s">
        <v>31</v>
      </c>
      <c r="N23" s="164" t="s">
        <v>239</v>
      </c>
      <c r="O23" s="187" t="s">
        <v>255</v>
      </c>
      <c r="P23" s="49" t="s">
        <v>5</v>
      </c>
    </row>
    <row r="24" spans="2:16" s="3" customFormat="1" ht="57" x14ac:dyDescent="0.15">
      <c r="B24" s="12">
        <v>22</v>
      </c>
      <c r="C24" s="186" t="s">
        <v>252</v>
      </c>
      <c r="D24" s="187" t="s">
        <v>257</v>
      </c>
      <c r="E24" s="188">
        <v>2023</v>
      </c>
      <c r="F24" s="12" t="s">
        <v>47</v>
      </c>
      <c r="G24" s="189" t="s">
        <v>254</v>
      </c>
      <c r="H24" s="12" t="s">
        <v>45</v>
      </c>
      <c r="I24" s="12" t="s">
        <v>45</v>
      </c>
      <c r="J24" s="18">
        <v>116.5</v>
      </c>
      <c r="K24" s="190">
        <v>167</v>
      </c>
      <c r="L24" s="12" t="s">
        <v>45</v>
      </c>
      <c r="M24" s="12" t="s">
        <v>31</v>
      </c>
      <c r="N24" s="164" t="s">
        <v>241</v>
      </c>
      <c r="O24" s="187" t="s">
        <v>255</v>
      </c>
      <c r="P24" s="49" t="s">
        <v>5</v>
      </c>
    </row>
    <row r="25" spans="2:16" s="3" customFormat="1" ht="57" x14ac:dyDescent="0.15">
      <c r="B25" s="12">
        <v>23</v>
      </c>
      <c r="C25" s="186" t="s">
        <v>252</v>
      </c>
      <c r="D25" s="164" t="s">
        <v>243</v>
      </c>
      <c r="E25" s="188">
        <v>2023</v>
      </c>
      <c r="F25" s="12" t="s">
        <v>45</v>
      </c>
      <c r="G25" s="12" t="s">
        <v>45</v>
      </c>
      <c r="H25" s="12" t="s">
        <v>45</v>
      </c>
      <c r="I25" s="12" t="s">
        <v>45</v>
      </c>
      <c r="J25" s="18">
        <v>130.48245614035088</v>
      </c>
      <c r="K25" s="190">
        <v>168</v>
      </c>
      <c r="L25" s="12" t="s">
        <v>45</v>
      </c>
      <c r="M25" s="12" t="s">
        <v>31</v>
      </c>
      <c r="N25" s="164" t="s">
        <v>239</v>
      </c>
      <c r="O25" s="187" t="s">
        <v>255</v>
      </c>
      <c r="P25" s="49" t="s">
        <v>5</v>
      </c>
    </row>
    <row r="26" spans="2:16" s="3" customFormat="1" ht="57" x14ac:dyDescent="0.15">
      <c r="B26" s="12">
        <v>24</v>
      </c>
      <c r="C26" s="191" t="s">
        <v>258</v>
      </c>
      <c r="D26" s="187" t="s">
        <v>253</v>
      </c>
      <c r="E26" s="12">
        <v>311</v>
      </c>
      <c r="F26" s="12" t="s">
        <v>47</v>
      </c>
      <c r="G26" s="40" t="s">
        <v>259</v>
      </c>
      <c r="H26" s="12" t="s">
        <v>45</v>
      </c>
      <c r="I26" s="12" t="s">
        <v>45</v>
      </c>
      <c r="J26" s="18">
        <v>140.98910310142497</v>
      </c>
      <c r="K26" s="190">
        <v>158</v>
      </c>
      <c r="L26" s="12" t="s">
        <v>45</v>
      </c>
      <c r="M26" s="12" t="s">
        <v>31</v>
      </c>
      <c r="N26" s="164" t="s">
        <v>241</v>
      </c>
      <c r="O26" s="187" t="s">
        <v>255</v>
      </c>
      <c r="P26" s="49" t="s">
        <v>5</v>
      </c>
    </row>
    <row r="27" spans="2:16" s="3" customFormat="1" ht="57" x14ac:dyDescent="0.15">
      <c r="B27" s="12">
        <v>25</v>
      </c>
      <c r="C27" s="191" t="s">
        <v>258</v>
      </c>
      <c r="D27" s="164" t="s">
        <v>240</v>
      </c>
      <c r="E27" s="12">
        <v>311</v>
      </c>
      <c r="F27" s="12" t="s">
        <v>45</v>
      </c>
      <c r="G27" s="192" t="s">
        <v>45</v>
      </c>
      <c r="H27" s="12" t="s">
        <v>45</v>
      </c>
      <c r="I27" s="12" t="s">
        <v>45</v>
      </c>
      <c r="J27" s="18">
        <v>126.83544303797468</v>
      </c>
      <c r="K27" s="190">
        <v>160</v>
      </c>
      <c r="L27" s="12" t="s">
        <v>45</v>
      </c>
      <c r="M27" s="12"/>
      <c r="N27" s="164" t="s">
        <v>239</v>
      </c>
      <c r="O27" s="187" t="s">
        <v>255</v>
      </c>
      <c r="P27" s="49" t="s">
        <v>5</v>
      </c>
    </row>
    <row r="28" spans="2:16" s="3" customFormat="1" ht="57" x14ac:dyDescent="0.15">
      <c r="B28" s="12">
        <v>26</v>
      </c>
      <c r="C28" s="191" t="s">
        <v>258</v>
      </c>
      <c r="D28" s="187" t="s">
        <v>256</v>
      </c>
      <c r="E28" s="12">
        <v>311</v>
      </c>
      <c r="F28" s="12" t="s">
        <v>47</v>
      </c>
      <c r="G28" s="40" t="s">
        <v>259</v>
      </c>
      <c r="H28" s="12" t="s">
        <v>45</v>
      </c>
      <c r="I28" s="12" t="s">
        <v>45</v>
      </c>
      <c r="J28" s="18">
        <v>128.79377431906616</v>
      </c>
      <c r="K28" s="190">
        <v>162</v>
      </c>
      <c r="L28" s="12" t="s">
        <v>45</v>
      </c>
      <c r="M28" s="12" t="s">
        <v>31</v>
      </c>
      <c r="N28" s="164" t="s">
        <v>40</v>
      </c>
      <c r="O28" s="187" t="s">
        <v>255</v>
      </c>
      <c r="P28" s="49" t="s">
        <v>5</v>
      </c>
    </row>
    <row r="29" spans="2:16" s="3" customFormat="1" ht="57" x14ac:dyDescent="0.15">
      <c r="B29" s="12">
        <v>27</v>
      </c>
      <c r="C29" s="191" t="s">
        <v>258</v>
      </c>
      <c r="D29" s="164" t="s">
        <v>242</v>
      </c>
      <c r="E29" s="12">
        <v>311</v>
      </c>
      <c r="F29" s="12" t="s">
        <v>45</v>
      </c>
      <c r="G29" s="192" t="s">
        <v>45</v>
      </c>
      <c r="H29" s="12" t="s">
        <v>45</v>
      </c>
      <c r="I29" s="12" t="s">
        <v>45</v>
      </c>
      <c r="J29" s="18">
        <v>120.06369426751593</v>
      </c>
      <c r="K29" s="190">
        <v>164</v>
      </c>
      <c r="L29" s="12" t="s">
        <v>45</v>
      </c>
      <c r="M29" s="12"/>
      <c r="N29" s="164" t="s">
        <v>239</v>
      </c>
      <c r="O29" s="187" t="s">
        <v>255</v>
      </c>
      <c r="P29" s="49" t="s">
        <v>5</v>
      </c>
    </row>
    <row r="30" spans="2:16" ht="57" x14ac:dyDescent="0.15">
      <c r="B30" s="12">
        <v>28</v>
      </c>
      <c r="C30" s="191" t="s">
        <v>258</v>
      </c>
      <c r="D30" s="187" t="s">
        <v>327</v>
      </c>
      <c r="E30" s="12">
        <v>311</v>
      </c>
      <c r="F30" s="12" t="s">
        <v>47</v>
      </c>
      <c r="G30" s="40" t="s">
        <v>259</v>
      </c>
      <c r="H30" s="12" t="s">
        <v>45</v>
      </c>
      <c r="I30" s="12" t="s">
        <v>45</v>
      </c>
      <c r="J30" s="18">
        <v>102.79245283018868</v>
      </c>
      <c r="K30" s="190">
        <v>167</v>
      </c>
      <c r="L30" s="12" t="s">
        <v>45</v>
      </c>
      <c r="M30" s="12" t="s">
        <v>31</v>
      </c>
      <c r="N30" s="164" t="s">
        <v>241</v>
      </c>
      <c r="O30" s="187" t="s">
        <v>255</v>
      </c>
      <c r="P30" s="49" t="s">
        <v>5</v>
      </c>
    </row>
    <row r="31" spans="2:16" ht="57" x14ac:dyDescent="0.15">
      <c r="B31" s="12">
        <v>29</v>
      </c>
      <c r="C31" s="191" t="s">
        <v>258</v>
      </c>
      <c r="D31" s="164" t="s">
        <v>243</v>
      </c>
      <c r="E31" s="12">
        <v>311</v>
      </c>
      <c r="F31" s="12" t="s">
        <v>45</v>
      </c>
      <c r="G31" s="192" t="s">
        <v>45</v>
      </c>
      <c r="H31" s="12" t="s">
        <v>45</v>
      </c>
      <c r="I31" s="12" t="s">
        <v>45</v>
      </c>
      <c r="J31" s="18">
        <v>117.78523489932887</v>
      </c>
      <c r="K31" s="190">
        <v>168</v>
      </c>
      <c r="L31" s="12" t="s">
        <v>45</v>
      </c>
      <c r="M31" s="12"/>
      <c r="N31" s="164" t="s">
        <v>239</v>
      </c>
      <c r="O31" s="187" t="s">
        <v>255</v>
      </c>
      <c r="P31" s="49" t="s">
        <v>5</v>
      </c>
    </row>
    <row r="32" spans="2:16" ht="57" customHeight="1" x14ac:dyDescent="0.15">
      <c r="B32" s="12">
        <v>30</v>
      </c>
      <c r="C32" s="191" t="s">
        <v>258</v>
      </c>
      <c r="D32" s="187" t="s">
        <v>260</v>
      </c>
      <c r="E32" s="12">
        <v>311</v>
      </c>
      <c r="F32" s="12" t="s">
        <v>47</v>
      </c>
      <c r="G32" s="40" t="s">
        <v>259</v>
      </c>
      <c r="H32" s="12" t="s">
        <v>45</v>
      </c>
      <c r="I32" s="12" t="s">
        <v>45</v>
      </c>
      <c r="J32" s="18">
        <v>132.87037037037035</v>
      </c>
      <c r="K32" s="190">
        <v>171</v>
      </c>
      <c r="L32" s="12" t="s">
        <v>45</v>
      </c>
      <c r="M32" s="12" t="s">
        <v>31</v>
      </c>
      <c r="N32" s="164" t="s">
        <v>40</v>
      </c>
      <c r="O32" s="187" t="s">
        <v>255</v>
      </c>
      <c r="P32" s="49" t="s">
        <v>5</v>
      </c>
    </row>
    <row r="33" spans="2:17" ht="75" customHeight="1" x14ac:dyDescent="0.15">
      <c r="B33" s="12">
        <v>31</v>
      </c>
      <c r="C33" s="40" t="s">
        <v>244</v>
      </c>
      <c r="D33" s="190" t="s">
        <v>251</v>
      </c>
      <c r="E33" s="40">
        <v>111</v>
      </c>
      <c r="F33" s="185" t="s">
        <v>250</v>
      </c>
      <c r="G33" s="12" t="s">
        <v>45</v>
      </c>
      <c r="H33" s="12" t="s">
        <v>45</v>
      </c>
      <c r="I33" s="12" t="s">
        <v>45</v>
      </c>
      <c r="J33" s="190"/>
      <c r="K33" s="193">
        <v>124.2</v>
      </c>
      <c r="L33" s="190">
        <v>0.35599999999999998</v>
      </c>
      <c r="M33" s="26"/>
      <c r="N33" s="194" t="s">
        <v>239</v>
      </c>
      <c r="O33" s="187" t="s">
        <v>261</v>
      </c>
      <c r="P33" s="49" t="s">
        <v>5</v>
      </c>
      <c r="Q33" s="5"/>
    </row>
    <row r="34" spans="2:17" ht="75" customHeight="1" x14ac:dyDescent="0.15">
      <c r="B34" s="12">
        <v>32</v>
      </c>
      <c r="C34" s="40" t="s">
        <v>244</v>
      </c>
      <c r="D34" s="190" t="s">
        <v>251</v>
      </c>
      <c r="E34" s="40">
        <v>111</v>
      </c>
      <c r="F34" s="185" t="s">
        <v>250</v>
      </c>
      <c r="G34" s="12" t="s">
        <v>45</v>
      </c>
      <c r="H34" s="12" t="s">
        <v>45</v>
      </c>
      <c r="I34" s="12" t="s">
        <v>45</v>
      </c>
      <c r="J34" s="190"/>
      <c r="K34" s="193">
        <v>123</v>
      </c>
      <c r="L34" s="190">
        <v>0.35699999999999998</v>
      </c>
      <c r="M34" s="26"/>
      <c r="N34" s="194" t="s">
        <v>245</v>
      </c>
      <c r="O34" s="187" t="s">
        <v>261</v>
      </c>
      <c r="P34" s="49" t="s">
        <v>5</v>
      </c>
      <c r="Q34" s="5"/>
    </row>
    <row r="35" spans="2:17" ht="75" customHeight="1" x14ac:dyDescent="0.15">
      <c r="B35" s="12">
        <v>33</v>
      </c>
      <c r="C35" s="40" t="s">
        <v>244</v>
      </c>
      <c r="D35" s="190" t="s">
        <v>251</v>
      </c>
      <c r="E35" s="40">
        <v>111</v>
      </c>
      <c r="F35" s="185" t="s">
        <v>250</v>
      </c>
      <c r="G35" s="12" t="s">
        <v>45</v>
      </c>
      <c r="H35" s="12" t="s">
        <v>45</v>
      </c>
      <c r="I35" s="12" t="s">
        <v>45</v>
      </c>
      <c r="J35" s="42">
        <v>109.2</v>
      </c>
      <c r="K35" s="190"/>
      <c r="L35" s="190"/>
      <c r="M35" s="26"/>
      <c r="N35" s="194" t="s">
        <v>246</v>
      </c>
      <c r="O35" s="187" t="s">
        <v>261</v>
      </c>
      <c r="P35" s="49" t="s">
        <v>5</v>
      </c>
      <c r="Q35" s="5"/>
    </row>
    <row r="36" spans="2:17" ht="75" customHeight="1" x14ac:dyDescent="0.15">
      <c r="B36" s="12">
        <v>34</v>
      </c>
      <c r="C36" s="40" t="s">
        <v>283</v>
      </c>
      <c r="D36" s="12" t="s">
        <v>45</v>
      </c>
      <c r="E36" s="40">
        <v>111</v>
      </c>
      <c r="F36" s="185" t="s">
        <v>250</v>
      </c>
      <c r="G36" s="12" t="s">
        <v>45</v>
      </c>
      <c r="H36" s="12" t="s">
        <v>45</v>
      </c>
      <c r="I36" s="12" t="s">
        <v>45</v>
      </c>
      <c r="J36" s="42">
        <v>93</v>
      </c>
      <c r="K36" s="190"/>
      <c r="L36" s="190"/>
      <c r="M36" s="185" t="s">
        <v>248</v>
      </c>
      <c r="N36" s="164" t="s">
        <v>249</v>
      </c>
      <c r="O36" s="187" t="s">
        <v>261</v>
      </c>
      <c r="P36" s="49" t="s">
        <v>5</v>
      </c>
      <c r="Q36" s="5"/>
    </row>
    <row r="37" spans="2:17" ht="75" customHeight="1" x14ac:dyDescent="0.15">
      <c r="B37" s="12">
        <v>35</v>
      </c>
      <c r="C37" s="40" t="s">
        <v>283</v>
      </c>
      <c r="D37" s="12" t="s">
        <v>45</v>
      </c>
      <c r="E37" s="40">
        <v>111</v>
      </c>
      <c r="F37" s="185" t="s">
        <v>250</v>
      </c>
      <c r="G37" s="12" t="s">
        <v>45</v>
      </c>
      <c r="H37" s="12" t="s">
        <v>45</v>
      </c>
      <c r="I37" s="12" t="s">
        <v>45</v>
      </c>
      <c r="J37" s="42">
        <v>71.17</v>
      </c>
      <c r="K37" s="190"/>
      <c r="L37" s="190"/>
      <c r="M37" s="12" t="s">
        <v>247</v>
      </c>
      <c r="N37" s="164" t="s">
        <v>249</v>
      </c>
      <c r="O37" s="187" t="s">
        <v>261</v>
      </c>
      <c r="P37" s="49" t="s">
        <v>5</v>
      </c>
      <c r="Q37" s="5"/>
    </row>
    <row r="38" spans="2:17" ht="71.25" customHeight="1" x14ac:dyDescent="0.15">
      <c r="B38" s="12">
        <v>36</v>
      </c>
      <c r="C38" s="40" t="s">
        <v>328</v>
      </c>
      <c r="D38" s="12" t="s">
        <v>45</v>
      </c>
      <c r="E38" s="202" t="s">
        <v>268</v>
      </c>
      <c r="F38" s="202" t="s">
        <v>265</v>
      </c>
      <c r="G38" s="12" t="s">
        <v>45</v>
      </c>
      <c r="H38" s="12" t="s">
        <v>45</v>
      </c>
      <c r="I38" s="12" t="s">
        <v>45</v>
      </c>
      <c r="J38" s="42">
        <v>83.125519534497101</v>
      </c>
      <c r="K38" s="190"/>
      <c r="L38" s="190"/>
      <c r="M38" s="12" t="s">
        <v>24</v>
      </c>
      <c r="N38" s="164" t="s">
        <v>266</v>
      </c>
      <c r="O38" s="213" t="s">
        <v>279</v>
      </c>
      <c r="P38" s="216" t="s">
        <v>272</v>
      </c>
    </row>
    <row r="39" spans="2:17" ht="28.5" x14ac:dyDescent="0.15">
      <c r="B39" s="12">
        <v>37</v>
      </c>
      <c r="C39" s="40" t="s">
        <v>328</v>
      </c>
      <c r="D39" s="12" t="s">
        <v>45</v>
      </c>
      <c r="E39" s="203" t="s">
        <v>269</v>
      </c>
      <c r="F39" s="202" t="s">
        <v>265</v>
      </c>
      <c r="G39" s="12" t="s">
        <v>45</v>
      </c>
      <c r="H39" s="12" t="s">
        <v>45</v>
      </c>
      <c r="I39" s="12" t="s">
        <v>45</v>
      </c>
      <c r="J39" s="42">
        <v>98.911968348170134</v>
      </c>
      <c r="K39" s="190"/>
      <c r="L39" s="190"/>
      <c r="M39" s="12" t="s">
        <v>24</v>
      </c>
      <c r="N39" s="164" t="s">
        <v>266</v>
      </c>
      <c r="O39" s="214"/>
      <c r="P39" s="217"/>
    </row>
    <row r="40" spans="2:17" ht="28.5" x14ac:dyDescent="0.15">
      <c r="B40" s="12">
        <v>38</v>
      </c>
      <c r="C40" s="40" t="s">
        <v>328</v>
      </c>
      <c r="D40" s="12" t="s">
        <v>45</v>
      </c>
      <c r="E40" s="203">
        <v>101</v>
      </c>
      <c r="F40" s="202" t="s">
        <v>265</v>
      </c>
      <c r="G40" s="12" t="s">
        <v>45</v>
      </c>
      <c r="H40" s="12" t="s">
        <v>45</v>
      </c>
      <c r="I40" s="12" t="s">
        <v>45</v>
      </c>
      <c r="J40" s="42">
        <v>84.745762711864401</v>
      </c>
      <c r="K40" s="190"/>
      <c r="L40" s="190"/>
      <c r="M40" s="12" t="s">
        <v>24</v>
      </c>
      <c r="N40" s="164" t="s">
        <v>266</v>
      </c>
      <c r="O40" s="214"/>
      <c r="P40" s="217"/>
    </row>
    <row r="41" spans="2:17" ht="28.5" x14ac:dyDescent="0.15">
      <c r="B41" s="12">
        <v>39</v>
      </c>
      <c r="C41" s="40" t="s">
        <v>328</v>
      </c>
      <c r="D41" s="12" t="s">
        <v>45</v>
      </c>
      <c r="E41" s="203">
        <v>102</v>
      </c>
      <c r="F41" s="202" t="s">
        <v>265</v>
      </c>
      <c r="G41" s="12" t="s">
        <v>45</v>
      </c>
      <c r="H41" s="12" t="s">
        <v>45</v>
      </c>
      <c r="I41" s="12" t="s">
        <v>45</v>
      </c>
      <c r="J41" s="42">
        <v>88.652482269503551</v>
      </c>
      <c r="K41" s="190"/>
      <c r="L41" s="190"/>
      <c r="M41" s="12" t="s">
        <v>24</v>
      </c>
      <c r="N41" s="164" t="s">
        <v>227</v>
      </c>
      <c r="O41" s="214"/>
      <c r="P41" s="217"/>
    </row>
    <row r="42" spans="2:17" ht="28.5" x14ac:dyDescent="0.15">
      <c r="B42" s="12">
        <v>40</v>
      </c>
      <c r="C42" s="40" t="s">
        <v>328</v>
      </c>
      <c r="D42" s="12" t="s">
        <v>45</v>
      </c>
      <c r="E42" s="203">
        <v>103</v>
      </c>
      <c r="F42" s="202" t="s">
        <v>265</v>
      </c>
      <c r="G42" s="12" t="s">
        <v>45</v>
      </c>
      <c r="H42" s="12" t="s">
        <v>45</v>
      </c>
      <c r="I42" s="12" t="s">
        <v>45</v>
      </c>
      <c r="J42" s="42">
        <v>91.996320147194126</v>
      </c>
      <c r="K42" s="190"/>
      <c r="L42" s="190"/>
      <c r="M42" s="12" t="s">
        <v>278</v>
      </c>
      <c r="N42" s="164" t="s">
        <v>266</v>
      </c>
      <c r="O42" s="214"/>
      <c r="P42" s="217"/>
    </row>
    <row r="43" spans="2:17" ht="48" customHeight="1" x14ac:dyDescent="0.15">
      <c r="B43" s="12">
        <v>41</v>
      </c>
      <c r="C43" s="40" t="s">
        <v>328</v>
      </c>
      <c r="D43" s="12" t="s">
        <v>45</v>
      </c>
      <c r="E43" s="40">
        <v>211</v>
      </c>
      <c r="F43" s="202" t="s">
        <v>267</v>
      </c>
      <c r="G43" s="12" t="s">
        <v>45</v>
      </c>
      <c r="H43" s="42">
        <v>92.2</v>
      </c>
      <c r="I43" s="12" t="s">
        <v>45</v>
      </c>
      <c r="J43" s="42">
        <v>83.4</v>
      </c>
      <c r="K43" s="190"/>
      <c r="L43" s="190"/>
      <c r="M43" s="12" t="s">
        <v>24</v>
      </c>
      <c r="N43" s="164" t="s">
        <v>280</v>
      </c>
      <c r="O43" s="215"/>
      <c r="P43" s="218"/>
    </row>
    <row r="44" spans="2:17" ht="191.25" customHeight="1" x14ac:dyDescent="0.15">
      <c r="B44" s="12">
        <v>42</v>
      </c>
      <c r="C44" s="40" t="s">
        <v>274</v>
      </c>
      <c r="D44" s="12" t="s">
        <v>285</v>
      </c>
      <c r="E44" s="203" t="s">
        <v>276</v>
      </c>
      <c r="F44" s="40" t="s">
        <v>293</v>
      </c>
      <c r="G44" s="40" t="s">
        <v>275</v>
      </c>
      <c r="H44" s="42">
        <v>56.832999999999998</v>
      </c>
      <c r="I44" s="12" t="s">
        <v>45</v>
      </c>
      <c r="J44" s="12" t="s">
        <v>45</v>
      </c>
      <c r="K44" s="204">
        <v>460</v>
      </c>
      <c r="L44" s="42">
        <v>0.186</v>
      </c>
      <c r="M44" s="12" t="s">
        <v>277</v>
      </c>
      <c r="N44" s="224" t="s">
        <v>329</v>
      </c>
      <c r="O44" s="187" t="s">
        <v>313</v>
      </c>
      <c r="P44" s="49" t="s">
        <v>272</v>
      </c>
    </row>
    <row r="45" spans="2:17" ht="200.25" customHeight="1" x14ac:dyDescent="0.15">
      <c r="B45" s="12">
        <v>43</v>
      </c>
      <c r="C45" s="40" t="s">
        <v>286</v>
      </c>
      <c r="D45" s="12" t="s">
        <v>287</v>
      </c>
      <c r="E45" s="204">
        <v>220</v>
      </c>
      <c r="F45" s="40" t="s">
        <v>293</v>
      </c>
      <c r="G45" s="40" t="s">
        <v>282</v>
      </c>
      <c r="H45" s="42">
        <v>61.811999999999998</v>
      </c>
      <c r="I45" s="12" t="s">
        <v>45</v>
      </c>
      <c r="J45" s="12" t="s">
        <v>45</v>
      </c>
      <c r="K45" s="204">
        <v>447</v>
      </c>
      <c r="L45" s="42">
        <v>0.2</v>
      </c>
      <c r="M45" s="205" t="s">
        <v>277</v>
      </c>
      <c r="N45" s="225"/>
      <c r="O45" s="187" t="s">
        <v>314</v>
      </c>
      <c r="P45" s="49" t="s">
        <v>272</v>
      </c>
    </row>
    <row r="46" spans="2:17" ht="87" customHeight="1" x14ac:dyDescent="0.15">
      <c r="B46" s="12">
        <v>44</v>
      </c>
      <c r="C46" s="40" t="s">
        <v>288</v>
      </c>
      <c r="D46" s="40" t="s">
        <v>289</v>
      </c>
      <c r="E46" s="40">
        <v>311</v>
      </c>
      <c r="F46" s="40" t="s">
        <v>293</v>
      </c>
      <c r="G46" s="202" t="s">
        <v>330</v>
      </c>
      <c r="H46" s="204">
        <v>131</v>
      </c>
      <c r="I46" s="12" t="s">
        <v>45</v>
      </c>
      <c r="J46" s="12" t="s">
        <v>45</v>
      </c>
      <c r="K46" s="204">
        <v>115</v>
      </c>
      <c r="L46" s="204">
        <v>0.36</v>
      </c>
      <c r="M46" s="205" t="s">
        <v>277</v>
      </c>
      <c r="N46" s="213" t="s">
        <v>331</v>
      </c>
      <c r="O46" s="222" t="s">
        <v>315</v>
      </c>
      <c r="P46" s="196" t="s">
        <v>272</v>
      </c>
    </row>
    <row r="47" spans="2:17" ht="87.75" customHeight="1" x14ac:dyDescent="0.15">
      <c r="B47" s="12">
        <v>45</v>
      </c>
      <c r="C47" s="40" t="s">
        <v>290</v>
      </c>
      <c r="D47" s="40" t="s">
        <v>291</v>
      </c>
      <c r="E47" s="40">
        <v>321</v>
      </c>
      <c r="F47" s="40" t="s">
        <v>293</v>
      </c>
      <c r="G47" s="202" t="s">
        <v>330</v>
      </c>
      <c r="H47" s="204">
        <v>90</v>
      </c>
      <c r="I47" s="12" t="s">
        <v>45</v>
      </c>
      <c r="J47" s="12" t="s">
        <v>45</v>
      </c>
      <c r="K47" s="204">
        <v>411</v>
      </c>
      <c r="L47" s="204">
        <v>0.28000000000000003</v>
      </c>
      <c r="M47" s="205" t="s">
        <v>277</v>
      </c>
      <c r="N47" s="215"/>
      <c r="O47" s="223"/>
      <c r="P47" s="197"/>
    </row>
    <row r="48" spans="2:17" ht="90" customHeight="1" x14ac:dyDescent="0.15">
      <c r="B48" s="12">
        <v>46</v>
      </c>
      <c r="C48" s="40" t="s">
        <v>284</v>
      </c>
      <c r="D48" s="202" t="s">
        <v>298</v>
      </c>
      <c r="E48" s="40">
        <v>220</v>
      </c>
      <c r="F48" s="40" t="s">
        <v>293</v>
      </c>
      <c r="G48" s="40" t="s">
        <v>259</v>
      </c>
      <c r="H48" s="40">
        <v>99</v>
      </c>
      <c r="I48" s="12" t="s">
        <v>45</v>
      </c>
      <c r="J48" s="12" t="s">
        <v>45</v>
      </c>
      <c r="K48" s="40" t="s">
        <v>299</v>
      </c>
      <c r="L48" s="40">
        <v>0.21</v>
      </c>
      <c r="M48" s="205" t="s">
        <v>277</v>
      </c>
      <c r="N48" s="222" t="s">
        <v>332</v>
      </c>
      <c r="O48" s="222" t="s">
        <v>302</v>
      </c>
      <c r="P48" s="216" t="s">
        <v>272</v>
      </c>
    </row>
    <row r="49" spans="2:17" ht="90" customHeight="1" x14ac:dyDescent="0.15">
      <c r="B49" s="12">
        <v>47</v>
      </c>
      <c r="C49" s="40" t="s">
        <v>284</v>
      </c>
      <c r="D49" s="202" t="s">
        <v>296</v>
      </c>
      <c r="E49" s="40">
        <v>311</v>
      </c>
      <c r="F49" s="40" t="s">
        <v>293</v>
      </c>
      <c r="G49" s="40" t="s">
        <v>259</v>
      </c>
      <c r="H49" s="40" t="s">
        <v>333</v>
      </c>
      <c r="I49" s="12" t="s">
        <v>45</v>
      </c>
      <c r="J49" s="12" t="s">
        <v>45</v>
      </c>
      <c r="K49" s="40" t="s">
        <v>295</v>
      </c>
      <c r="L49" s="40">
        <v>0.21</v>
      </c>
      <c r="M49" s="205" t="s">
        <v>277</v>
      </c>
      <c r="N49" s="230"/>
      <c r="O49" s="230"/>
      <c r="P49" s="217"/>
    </row>
    <row r="50" spans="2:17" ht="90" customHeight="1" x14ac:dyDescent="0.15">
      <c r="B50" s="12">
        <v>48</v>
      </c>
      <c r="C50" s="40" t="s">
        <v>292</v>
      </c>
      <c r="D50" s="202" t="s">
        <v>297</v>
      </c>
      <c r="E50" s="40">
        <v>311</v>
      </c>
      <c r="F50" s="40" t="s">
        <v>293</v>
      </c>
      <c r="G50" s="40" t="s">
        <v>259</v>
      </c>
      <c r="H50" s="192" t="s">
        <v>294</v>
      </c>
      <c r="I50" s="12" t="s">
        <v>45</v>
      </c>
      <c r="J50" s="12" t="s">
        <v>45</v>
      </c>
      <c r="K50" s="40" t="s">
        <v>301</v>
      </c>
      <c r="L50" s="40">
        <v>0.21</v>
      </c>
      <c r="M50" s="205" t="s">
        <v>277</v>
      </c>
      <c r="N50" s="230"/>
      <c r="O50" s="230"/>
      <c r="P50" s="217"/>
    </row>
    <row r="51" spans="2:17" ht="90" customHeight="1" x14ac:dyDescent="0.15">
      <c r="B51" s="12">
        <v>49</v>
      </c>
      <c r="C51" s="40" t="s">
        <v>292</v>
      </c>
      <c r="D51" s="202" t="s">
        <v>296</v>
      </c>
      <c r="E51" s="40">
        <v>311</v>
      </c>
      <c r="F51" s="40" t="s">
        <v>293</v>
      </c>
      <c r="G51" s="40" t="s">
        <v>259</v>
      </c>
      <c r="H51" s="40" t="s">
        <v>333</v>
      </c>
      <c r="I51" s="12" t="s">
        <v>45</v>
      </c>
      <c r="J51" s="12" t="s">
        <v>45</v>
      </c>
      <c r="K51" s="40" t="s">
        <v>300</v>
      </c>
      <c r="L51" s="40">
        <v>0.21</v>
      </c>
      <c r="M51" s="205" t="s">
        <v>277</v>
      </c>
      <c r="N51" s="231"/>
      <c r="O51" s="231"/>
      <c r="P51" s="218"/>
    </row>
    <row r="52" spans="2:17" ht="48" customHeight="1" x14ac:dyDescent="0.15">
      <c r="B52" s="12">
        <v>50</v>
      </c>
      <c r="C52" s="40" t="s">
        <v>378</v>
      </c>
      <c r="D52" s="12" t="s">
        <v>379</v>
      </c>
      <c r="E52" s="40">
        <v>213</v>
      </c>
      <c r="F52" s="40" t="s">
        <v>335</v>
      </c>
      <c r="G52" s="12" t="s">
        <v>455</v>
      </c>
      <c r="H52" s="42">
        <v>142</v>
      </c>
      <c r="I52" s="40" t="s">
        <v>336</v>
      </c>
      <c r="J52" s="42" t="s">
        <v>380</v>
      </c>
      <c r="K52" s="40" t="s">
        <v>336</v>
      </c>
      <c r="L52" s="40" t="s">
        <v>336</v>
      </c>
      <c r="M52" s="40" t="s">
        <v>338</v>
      </c>
      <c r="N52" s="165" t="s">
        <v>339</v>
      </c>
      <c r="O52" s="226" t="s">
        <v>347</v>
      </c>
      <c r="P52" s="216" t="s">
        <v>462</v>
      </c>
    </row>
    <row r="53" spans="2:17" ht="48" customHeight="1" x14ac:dyDescent="0.15">
      <c r="B53" s="12">
        <v>51</v>
      </c>
      <c r="C53" s="40" t="s">
        <v>381</v>
      </c>
      <c r="D53" s="12" t="s">
        <v>379</v>
      </c>
      <c r="E53" s="40">
        <v>213</v>
      </c>
      <c r="F53" s="40" t="s">
        <v>335</v>
      </c>
      <c r="G53" s="12" t="s">
        <v>455</v>
      </c>
      <c r="H53" s="42">
        <v>140.69999999999999</v>
      </c>
      <c r="I53" s="40" t="s">
        <v>336</v>
      </c>
      <c r="J53" s="42" t="s">
        <v>382</v>
      </c>
      <c r="K53" s="40" t="s">
        <v>336</v>
      </c>
      <c r="L53" s="40" t="s">
        <v>336</v>
      </c>
      <c r="M53" s="40" t="s">
        <v>338</v>
      </c>
      <c r="N53" s="165" t="s">
        <v>339</v>
      </c>
      <c r="O53" s="227"/>
      <c r="P53" s="218"/>
    </row>
    <row r="54" spans="2:17" ht="48" customHeight="1" x14ac:dyDescent="0.15">
      <c r="B54" s="228">
        <v>52</v>
      </c>
      <c r="C54" s="234" t="s">
        <v>473</v>
      </c>
      <c r="D54" s="228" t="s">
        <v>456</v>
      </c>
      <c r="E54" s="228">
        <v>211</v>
      </c>
      <c r="F54" s="236" t="s">
        <v>22</v>
      </c>
      <c r="G54" s="228" t="s">
        <v>463</v>
      </c>
      <c r="H54" s="228">
        <v>145.178</v>
      </c>
      <c r="I54" s="228">
        <v>-1604</v>
      </c>
      <c r="J54" s="232">
        <f>700/1.194</f>
        <v>586.26465661641544</v>
      </c>
      <c r="K54" s="228" t="s">
        <v>464</v>
      </c>
      <c r="L54" s="228" t="s">
        <v>459</v>
      </c>
      <c r="M54" s="228" t="s">
        <v>277</v>
      </c>
      <c r="N54" s="213" t="s">
        <v>472</v>
      </c>
      <c r="O54" s="208" t="s">
        <v>465</v>
      </c>
      <c r="P54" s="206" t="s">
        <v>5</v>
      </c>
    </row>
    <row r="55" spans="2:17" ht="91.5" customHeight="1" x14ac:dyDescent="0.15">
      <c r="B55" s="229"/>
      <c r="C55" s="235"/>
      <c r="D55" s="229"/>
      <c r="E55" s="229"/>
      <c r="F55" s="237"/>
      <c r="G55" s="229"/>
      <c r="H55" s="229"/>
      <c r="I55" s="229"/>
      <c r="J55" s="233"/>
      <c r="K55" s="229"/>
      <c r="L55" s="229"/>
      <c r="M55" s="229"/>
      <c r="N55" s="215"/>
      <c r="O55" s="170" t="s">
        <v>466</v>
      </c>
      <c r="P55" s="206" t="s">
        <v>5</v>
      </c>
    </row>
    <row r="56" spans="2:17" ht="34.5" customHeight="1" x14ac:dyDescent="0.15">
      <c r="B56" s="12">
        <v>53</v>
      </c>
      <c r="C56" s="207" t="s">
        <v>474</v>
      </c>
      <c r="D56" s="12" t="s">
        <v>456</v>
      </c>
      <c r="E56" s="40">
        <v>211</v>
      </c>
      <c r="F56" s="40" t="s">
        <v>22</v>
      </c>
      <c r="G56" s="12" t="s">
        <v>458</v>
      </c>
      <c r="H56" s="40">
        <v>145.178</v>
      </c>
      <c r="I56" s="40">
        <v>-1478</v>
      </c>
      <c r="J56" s="40">
        <v>540</v>
      </c>
      <c r="K56" s="40">
        <v>601</v>
      </c>
      <c r="L56" s="40">
        <v>0.20499999999999999</v>
      </c>
      <c r="M56" s="40" t="s">
        <v>24</v>
      </c>
      <c r="N56" s="165" t="s">
        <v>7</v>
      </c>
      <c r="O56" s="222" t="s">
        <v>469</v>
      </c>
      <c r="P56" s="239" t="s">
        <v>272</v>
      </c>
    </row>
    <row r="57" spans="2:17" ht="34.5" customHeight="1" x14ac:dyDescent="0.15">
      <c r="B57" s="12">
        <v>54</v>
      </c>
      <c r="C57" s="207" t="s">
        <v>475</v>
      </c>
      <c r="D57" s="12" t="s">
        <v>456</v>
      </c>
      <c r="E57" s="40">
        <v>211</v>
      </c>
      <c r="F57" s="40" t="s">
        <v>22</v>
      </c>
      <c r="G57" s="12" t="s">
        <v>458</v>
      </c>
      <c r="H57" s="40">
        <v>145.178</v>
      </c>
      <c r="I57" s="40">
        <v>-1459</v>
      </c>
      <c r="J57" s="40">
        <v>533</v>
      </c>
      <c r="K57" s="40">
        <v>569</v>
      </c>
      <c r="L57" s="40">
        <v>0.222</v>
      </c>
      <c r="M57" s="40" t="s">
        <v>24</v>
      </c>
      <c r="N57" s="165" t="s">
        <v>7</v>
      </c>
      <c r="O57" s="230"/>
      <c r="P57" s="240"/>
      <c r="Q57" s="209"/>
    </row>
    <row r="58" spans="2:17" ht="34.5" customHeight="1" x14ac:dyDescent="0.15">
      <c r="B58" s="12">
        <v>55</v>
      </c>
      <c r="C58" s="207" t="s">
        <v>476</v>
      </c>
      <c r="D58" s="12" t="s">
        <v>456</v>
      </c>
      <c r="E58" s="40">
        <v>211</v>
      </c>
      <c r="F58" s="40" t="s">
        <v>22</v>
      </c>
      <c r="G58" s="12" t="s">
        <v>458</v>
      </c>
      <c r="H58" s="40">
        <v>145.178</v>
      </c>
      <c r="I58" s="40">
        <v>-1509</v>
      </c>
      <c r="J58" s="40">
        <v>551</v>
      </c>
      <c r="K58" s="40">
        <v>534</v>
      </c>
      <c r="L58" s="40">
        <v>0.21199999999999999</v>
      </c>
      <c r="M58" s="40" t="s">
        <v>24</v>
      </c>
      <c r="N58" s="165" t="s">
        <v>7</v>
      </c>
      <c r="O58" s="230"/>
      <c r="P58" s="240"/>
    </row>
    <row r="59" spans="2:17" ht="34.5" customHeight="1" x14ac:dyDescent="0.15">
      <c r="B59" s="12">
        <v>56</v>
      </c>
      <c r="C59" s="207" t="s">
        <v>477</v>
      </c>
      <c r="D59" s="12" t="s">
        <v>456</v>
      </c>
      <c r="E59" s="40">
        <v>211</v>
      </c>
      <c r="F59" s="40" t="s">
        <v>22</v>
      </c>
      <c r="G59" s="12" t="s">
        <v>458</v>
      </c>
      <c r="H59" s="40">
        <v>145.178</v>
      </c>
      <c r="I59" s="40">
        <v>-1417</v>
      </c>
      <c r="J59" s="40">
        <v>518</v>
      </c>
      <c r="K59" s="40">
        <v>480</v>
      </c>
      <c r="L59" s="40">
        <v>0.22600000000000001</v>
      </c>
      <c r="M59" s="40" t="s">
        <v>24</v>
      </c>
      <c r="N59" s="165" t="s">
        <v>7</v>
      </c>
      <c r="O59" s="230"/>
      <c r="P59" s="240"/>
    </row>
    <row r="60" spans="2:17" ht="34.5" customHeight="1" x14ac:dyDescent="0.15">
      <c r="B60" s="12">
        <v>57</v>
      </c>
      <c r="C60" s="207" t="s">
        <v>478</v>
      </c>
      <c r="D60" s="12" t="s">
        <v>456</v>
      </c>
      <c r="E60" s="40">
        <v>211</v>
      </c>
      <c r="F60" s="40" t="s">
        <v>22</v>
      </c>
      <c r="G60" s="12" t="s">
        <v>458</v>
      </c>
      <c r="H60" s="40">
        <v>145.178</v>
      </c>
      <c r="I60" s="40">
        <v>-1407</v>
      </c>
      <c r="J60" s="40">
        <v>514</v>
      </c>
      <c r="K60" s="40">
        <v>448</v>
      </c>
      <c r="L60" s="40">
        <v>0.23499999999999999</v>
      </c>
      <c r="M60" s="40" t="s">
        <v>24</v>
      </c>
      <c r="N60" s="165" t="s">
        <v>7</v>
      </c>
      <c r="O60" s="230"/>
      <c r="P60" s="240"/>
    </row>
    <row r="61" spans="2:17" ht="34.5" customHeight="1" x14ac:dyDescent="0.15">
      <c r="B61" s="12">
        <v>58</v>
      </c>
      <c r="C61" s="207" t="s">
        <v>479</v>
      </c>
      <c r="D61" s="12" t="s">
        <v>456</v>
      </c>
      <c r="E61" s="40">
        <v>211</v>
      </c>
      <c r="F61" s="40" t="s">
        <v>22</v>
      </c>
      <c r="G61" s="12" t="s">
        <v>458</v>
      </c>
      <c r="H61" s="40">
        <v>145.178</v>
      </c>
      <c r="I61" s="40">
        <v>-1281</v>
      </c>
      <c r="J61" s="40">
        <v>468</v>
      </c>
      <c r="K61" s="40">
        <v>404</v>
      </c>
      <c r="L61" s="40">
        <v>0.23599999999999999</v>
      </c>
      <c r="M61" s="40" t="s">
        <v>24</v>
      </c>
      <c r="N61" s="165" t="s">
        <v>7</v>
      </c>
      <c r="O61" s="231"/>
      <c r="P61" s="241"/>
    </row>
    <row r="62" spans="2:17" ht="34.5" customHeight="1" x14ac:dyDescent="0.15">
      <c r="B62" s="12">
        <v>59</v>
      </c>
      <c r="C62" s="207" t="s">
        <v>477</v>
      </c>
      <c r="D62" s="12" t="s">
        <v>457</v>
      </c>
      <c r="E62" s="40">
        <v>311</v>
      </c>
      <c r="F62" s="40" t="s">
        <v>22</v>
      </c>
      <c r="G62" s="12" t="s">
        <v>458</v>
      </c>
      <c r="H62" s="40">
        <v>130.011</v>
      </c>
      <c r="I62" s="40">
        <v>-1356</v>
      </c>
      <c r="J62" s="40">
        <v>333</v>
      </c>
      <c r="K62" s="40">
        <v>480</v>
      </c>
      <c r="L62" s="40">
        <v>0.22600000000000001</v>
      </c>
      <c r="M62" s="40" t="s">
        <v>24</v>
      </c>
      <c r="N62" s="165" t="s">
        <v>7</v>
      </c>
      <c r="O62" s="222" t="s">
        <v>470</v>
      </c>
      <c r="P62" s="239" t="s">
        <v>272</v>
      </c>
    </row>
    <row r="63" spans="2:17" ht="34.5" customHeight="1" x14ac:dyDescent="0.15">
      <c r="B63" s="12">
        <v>60</v>
      </c>
      <c r="C63" s="207" t="s">
        <v>478</v>
      </c>
      <c r="D63" s="12" t="s">
        <v>457</v>
      </c>
      <c r="E63" s="40">
        <v>311</v>
      </c>
      <c r="F63" s="40" t="s">
        <v>22</v>
      </c>
      <c r="G63" s="12" t="s">
        <v>458</v>
      </c>
      <c r="H63" s="40">
        <v>130.011</v>
      </c>
      <c r="I63" s="40">
        <v>-1040</v>
      </c>
      <c r="J63" s="40">
        <v>256</v>
      </c>
      <c r="K63" s="40">
        <v>448</v>
      </c>
      <c r="L63" s="40">
        <v>0.23499999999999999</v>
      </c>
      <c r="M63" s="40" t="s">
        <v>24</v>
      </c>
      <c r="N63" s="165" t="s">
        <v>7</v>
      </c>
      <c r="O63" s="230"/>
      <c r="P63" s="240"/>
    </row>
    <row r="64" spans="2:17" ht="34.5" customHeight="1" x14ac:dyDescent="0.15">
      <c r="B64" s="12">
        <v>61</v>
      </c>
      <c r="C64" s="207" t="s">
        <v>479</v>
      </c>
      <c r="D64" s="12" t="s">
        <v>457</v>
      </c>
      <c r="E64" s="40">
        <v>311</v>
      </c>
      <c r="F64" s="40" t="s">
        <v>22</v>
      </c>
      <c r="G64" s="12" t="s">
        <v>458</v>
      </c>
      <c r="H64" s="40">
        <v>130.011</v>
      </c>
      <c r="I64" s="40">
        <v>-848</v>
      </c>
      <c r="J64" s="40">
        <v>209</v>
      </c>
      <c r="K64" s="40">
        <v>404</v>
      </c>
      <c r="L64" s="40">
        <v>0.23599999999999999</v>
      </c>
      <c r="M64" s="40" t="s">
        <v>24</v>
      </c>
      <c r="N64" s="165" t="s">
        <v>7</v>
      </c>
      <c r="O64" s="231"/>
      <c r="P64" s="241"/>
    </row>
    <row r="65" spans="2:16" ht="52.5" customHeight="1" x14ac:dyDescent="0.15">
      <c r="B65" s="228">
        <v>62</v>
      </c>
      <c r="C65" s="234" t="s">
        <v>480</v>
      </c>
      <c r="D65" s="228" t="s">
        <v>457</v>
      </c>
      <c r="E65" s="228">
        <v>311</v>
      </c>
      <c r="F65" s="228" t="s">
        <v>468</v>
      </c>
      <c r="G65" s="228" t="s">
        <v>458</v>
      </c>
      <c r="H65" s="228">
        <v>130.011</v>
      </c>
      <c r="I65" s="228">
        <v>-643</v>
      </c>
      <c r="J65" s="232">
        <f>207/1.31</f>
        <v>158.01526717557252</v>
      </c>
      <c r="K65" s="236" t="s">
        <v>461</v>
      </c>
      <c r="L65" s="236" t="s">
        <v>460</v>
      </c>
      <c r="M65" s="236" t="s">
        <v>24</v>
      </c>
      <c r="N65" s="213" t="s">
        <v>471</v>
      </c>
      <c r="O65" s="208" t="s">
        <v>465</v>
      </c>
      <c r="P65" s="206" t="s">
        <v>5</v>
      </c>
    </row>
    <row r="66" spans="2:16" ht="96.75" customHeight="1" x14ac:dyDescent="0.15">
      <c r="B66" s="229"/>
      <c r="C66" s="235"/>
      <c r="D66" s="229"/>
      <c r="E66" s="229">
        <v>311</v>
      </c>
      <c r="F66" s="229" t="s">
        <v>22</v>
      </c>
      <c r="G66" s="229" t="s">
        <v>458</v>
      </c>
      <c r="H66" s="229">
        <v>130.011</v>
      </c>
      <c r="I66" s="229"/>
      <c r="J66" s="233"/>
      <c r="K66" s="237"/>
      <c r="L66" s="237"/>
      <c r="M66" s="237"/>
      <c r="N66" s="238"/>
      <c r="O66" s="170" t="s">
        <v>467</v>
      </c>
      <c r="P66" s="206" t="s">
        <v>5</v>
      </c>
    </row>
    <row r="67" spans="2:16" ht="39.950000000000003" customHeight="1" x14ac:dyDescent="0.15">
      <c r="B67" s="40">
        <v>63</v>
      </c>
      <c r="C67" s="207" t="s">
        <v>483</v>
      </c>
      <c r="D67" s="185" t="s">
        <v>485</v>
      </c>
      <c r="E67" s="40">
        <v>200</v>
      </c>
      <c r="F67" s="12" t="s">
        <v>22</v>
      </c>
      <c r="G67" s="40" t="s">
        <v>486</v>
      </c>
      <c r="H67" s="40">
        <v>67</v>
      </c>
      <c r="I67" s="12" t="s">
        <v>45</v>
      </c>
      <c r="J67" s="40">
        <v>429</v>
      </c>
      <c r="K67" s="40">
        <v>457</v>
      </c>
      <c r="L67" s="212">
        <v>0.52</v>
      </c>
      <c r="M67" s="40" t="s">
        <v>24</v>
      </c>
      <c r="N67" s="242" t="s">
        <v>487</v>
      </c>
      <c r="O67" s="242" t="s">
        <v>484</v>
      </c>
      <c r="P67" s="216" t="s">
        <v>272</v>
      </c>
    </row>
    <row r="68" spans="2:16" ht="39.950000000000003" customHeight="1" x14ac:dyDescent="0.15">
      <c r="B68" s="40">
        <v>64</v>
      </c>
      <c r="C68" s="207" t="s">
        <v>483</v>
      </c>
      <c r="D68" s="185" t="s">
        <v>485</v>
      </c>
      <c r="E68" s="40">
        <v>311</v>
      </c>
      <c r="F68" s="12" t="s">
        <v>22</v>
      </c>
      <c r="G68" s="40" t="s">
        <v>486</v>
      </c>
      <c r="H68" s="40">
        <v>132</v>
      </c>
      <c r="I68" s="12" t="s">
        <v>45</v>
      </c>
      <c r="J68" s="40">
        <v>377</v>
      </c>
      <c r="K68" s="40">
        <v>441</v>
      </c>
      <c r="L68" s="212">
        <v>0.20699999999999999</v>
      </c>
      <c r="M68" s="40" t="s">
        <v>24</v>
      </c>
      <c r="N68" s="243"/>
      <c r="O68" s="243"/>
      <c r="P68" s="218"/>
    </row>
  </sheetData>
  <sheetProtection sort="0" autoFilter="0"/>
  <autoFilter ref="B2:P51"/>
  <mergeCells count="43">
    <mergeCell ref="N67:N68"/>
    <mergeCell ref="O67:O68"/>
    <mergeCell ref="P67:P68"/>
    <mergeCell ref="O62:O64"/>
    <mergeCell ref="P62:P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56:O61"/>
    <mergeCell ref="P56:P61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O52:O53"/>
    <mergeCell ref="P52:P53"/>
    <mergeCell ref="L54:L55"/>
    <mergeCell ref="M54:M55"/>
    <mergeCell ref="N54:N55"/>
    <mergeCell ref="O38:O43"/>
    <mergeCell ref="P38:P43"/>
    <mergeCell ref="O46:O47"/>
    <mergeCell ref="P48:P51"/>
    <mergeCell ref="N46:N47"/>
    <mergeCell ref="N44:N45"/>
    <mergeCell ref="N48:N51"/>
    <mergeCell ref="O48:O51"/>
  </mergeCells>
  <phoneticPr fontId="4"/>
  <hyperlinks>
    <hyperlink ref="P3" r:id="rId1"/>
    <hyperlink ref="P6" r:id="rId2"/>
    <hyperlink ref="P10" r:id="rId3"/>
    <hyperlink ref="P12" r:id="rId4"/>
    <hyperlink ref="P7" r:id="rId5"/>
    <hyperlink ref="P8" r:id="rId6"/>
    <hyperlink ref="P9" r:id="rId7"/>
    <hyperlink ref="P11" r:id="rId8"/>
    <hyperlink ref="P13" r:id="rId9"/>
    <hyperlink ref="P14" r:id="rId10"/>
    <hyperlink ref="P15" r:id="rId11"/>
    <hyperlink ref="P16" r:id="rId12"/>
    <hyperlink ref="P19" r:id="rId13"/>
    <hyperlink ref="P18" r:id="rId14"/>
    <hyperlink ref="P17" r:id="rId15"/>
    <hyperlink ref="P20" r:id="rId16"/>
    <hyperlink ref="P21" r:id="rId17"/>
    <hyperlink ref="P22" r:id="rId18"/>
    <hyperlink ref="P23" r:id="rId19"/>
    <hyperlink ref="P24" r:id="rId20"/>
    <hyperlink ref="P25" r:id="rId21"/>
    <hyperlink ref="P26" r:id="rId22"/>
    <hyperlink ref="P27" r:id="rId23"/>
    <hyperlink ref="P28" r:id="rId24"/>
    <hyperlink ref="P29" r:id="rId25"/>
    <hyperlink ref="P30" r:id="rId26"/>
    <hyperlink ref="P31" r:id="rId27"/>
    <hyperlink ref="P32" r:id="rId28"/>
    <hyperlink ref="P33" r:id="rId29"/>
    <hyperlink ref="P34" r:id="rId30"/>
    <hyperlink ref="P35" r:id="rId31"/>
    <hyperlink ref="P36" r:id="rId32"/>
    <hyperlink ref="P37" r:id="rId33"/>
    <hyperlink ref="P38:P43" r:id="rId34" display="O"/>
    <hyperlink ref="P44" r:id="rId35"/>
    <hyperlink ref="P45" r:id="rId36"/>
    <hyperlink ref="P46" r:id="rId37"/>
    <hyperlink ref="P48:P51" r:id="rId38" display="O"/>
    <hyperlink ref="P5" r:id="rId39"/>
    <hyperlink ref="P4" r:id="rId40"/>
    <hyperlink ref="P54" r:id="rId41"/>
    <hyperlink ref="P55" r:id="rId42"/>
    <hyperlink ref="P56:P61" r:id="rId43" display="O"/>
    <hyperlink ref="P62:P64" r:id="rId44" display="O"/>
    <hyperlink ref="P65" r:id="rId45"/>
    <hyperlink ref="P66" r:id="rId46"/>
    <hyperlink ref="P67:P68" r:id="rId47" display="O"/>
  </hyperlinks>
  <pageMargins left="0.75" right="0.75" top="1" bottom="1" header="0.51200000000000001" footer="0.51200000000000001"/>
  <pageSetup paperSize="9" scale="62" orientation="landscape" horizontalDpi="300" verticalDpi="300" r:id="rId48"/>
  <headerFooter alignWithMargins="0"/>
  <ignoredErrors>
    <ignoredError sqref="E39 E44" numberStoredAsText="1"/>
  </ignoredErrors>
  <drawing r:id="rId4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1"/>
  <sheetViews>
    <sheetView topLeftCell="A10" workbookViewId="0">
      <selection activeCell="J23" sqref="J23"/>
    </sheetView>
  </sheetViews>
  <sheetFormatPr defaultRowHeight="13.5" x14ac:dyDescent="0.15"/>
  <cols>
    <col min="2" max="2" width="9.75" customWidth="1"/>
  </cols>
  <sheetData>
    <row r="2" spans="2:9" ht="18.75" x14ac:dyDescent="0.15">
      <c r="B2" s="146" t="s">
        <v>199</v>
      </c>
    </row>
    <row r="4" spans="2:9" x14ac:dyDescent="0.15">
      <c r="B4" t="s">
        <v>194</v>
      </c>
    </row>
    <row r="6" spans="2:9" x14ac:dyDescent="0.15">
      <c r="B6" t="s">
        <v>192</v>
      </c>
    </row>
    <row r="7" spans="2:9" x14ac:dyDescent="0.15">
      <c r="B7" t="s">
        <v>206</v>
      </c>
    </row>
    <row r="8" spans="2:9" x14ac:dyDescent="0.15">
      <c r="B8" t="s">
        <v>207</v>
      </c>
    </row>
    <row r="9" spans="2:9" x14ac:dyDescent="0.15">
      <c r="B9" t="s">
        <v>208</v>
      </c>
    </row>
    <row r="10" spans="2:9" x14ac:dyDescent="0.15">
      <c r="B10" t="s">
        <v>193</v>
      </c>
    </row>
    <row r="13" spans="2:9" ht="15" x14ac:dyDescent="0.15">
      <c r="B13" s="145" t="s">
        <v>154</v>
      </c>
      <c r="C13" s="144"/>
      <c r="D13" s="144"/>
    </row>
    <row r="14" spans="2:9" ht="15.75" thickBot="1" x14ac:dyDescent="0.2">
      <c r="B14" s="151" t="s">
        <v>155</v>
      </c>
      <c r="C14" s="151" t="s">
        <v>156</v>
      </c>
      <c r="D14" s="151" t="s">
        <v>157</v>
      </c>
    </row>
    <row r="15" spans="2:9" ht="15.75" thickBot="1" x14ac:dyDescent="0.2">
      <c r="B15" s="152">
        <v>167.4</v>
      </c>
      <c r="C15" s="153">
        <v>65.23</v>
      </c>
      <c r="D15" s="154">
        <v>79.569999999999993</v>
      </c>
      <c r="E15" t="s">
        <v>200</v>
      </c>
    </row>
    <row r="16" spans="2:9" ht="15" x14ac:dyDescent="0.15">
      <c r="B16" s="144" t="s">
        <v>178</v>
      </c>
      <c r="C16" s="5"/>
      <c r="D16" s="5"/>
      <c r="I16" s="58"/>
    </row>
    <row r="17" spans="2:14" ht="15.75" thickBot="1" x14ac:dyDescent="0.2">
      <c r="B17" s="151" t="s">
        <v>175</v>
      </c>
      <c r="C17" s="151" t="s">
        <v>176</v>
      </c>
      <c r="D17" s="151" t="s">
        <v>177</v>
      </c>
    </row>
    <row r="18" spans="2:14" ht="15.75" thickBot="1" x14ac:dyDescent="0.2">
      <c r="B18" s="152">
        <v>1</v>
      </c>
      <c r="C18" s="153">
        <v>1</v>
      </c>
      <c r="D18" s="154">
        <v>0</v>
      </c>
      <c r="E18" t="s">
        <v>201</v>
      </c>
      <c r="H18" s="58"/>
      <c r="I18" s="58"/>
      <c r="J18" s="135"/>
      <c r="K18" s="58"/>
      <c r="L18" s="58"/>
      <c r="M18" s="58"/>
      <c r="N18" s="58"/>
    </row>
    <row r="19" spans="2:14" ht="14.25" thickBot="1" x14ac:dyDescent="0.2">
      <c r="B19" s="5"/>
      <c r="C19" s="5"/>
      <c r="D19" s="5"/>
      <c r="H19" s="58"/>
      <c r="I19" s="58"/>
      <c r="J19" s="58"/>
      <c r="K19" s="58"/>
      <c r="L19" s="58"/>
      <c r="M19" s="58"/>
      <c r="N19" s="58"/>
    </row>
    <row r="20" spans="2:14" ht="15.75" thickBot="1" x14ac:dyDescent="0.2">
      <c r="B20" s="155" t="s">
        <v>195</v>
      </c>
      <c r="C20" s="156" t="str">
        <f>Calculator!H27</f>
        <v>E_110</v>
      </c>
      <c r="D20" s="157" t="str">
        <f>Calculator!H28</f>
        <v>n_110</v>
      </c>
      <c r="F20" s="58"/>
      <c r="G20" s="135"/>
    </row>
    <row r="21" spans="2:14" ht="15.75" thickBot="1" x14ac:dyDescent="0.2">
      <c r="B21" s="158">
        <f>Calculator!I26</f>
        <v>137.8583654003086</v>
      </c>
      <c r="C21" s="159">
        <f>Calculator!I27</f>
        <v>167.92681459081089</v>
      </c>
      <c r="D21" s="160">
        <f>Calculator!I28</f>
        <v>0.21811116868527</v>
      </c>
      <c r="E21" t="s">
        <v>202</v>
      </c>
      <c r="F21" s="58"/>
      <c r="G21" s="58"/>
    </row>
  </sheetData>
  <protectedRanges>
    <protectedRange password="C8CF" sqref="B18:D18" name="範囲2"/>
    <protectedRange password="C8CF" sqref="B15:D15" name="範囲1"/>
  </protectedRanges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307"/>
  <sheetViews>
    <sheetView topLeftCell="A10" workbookViewId="0">
      <selection activeCell="F25" sqref="F25"/>
    </sheetView>
  </sheetViews>
  <sheetFormatPr defaultRowHeight="15" x14ac:dyDescent="0.15"/>
  <cols>
    <col min="1" max="1" width="24.5" style="76" customWidth="1"/>
    <col min="2" max="2" width="10.125" style="76" customWidth="1"/>
    <col min="3" max="5" width="9" style="76"/>
    <col min="6" max="6" width="7.875" style="76" customWidth="1"/>
    <col min="7" max="7" width="9.875" style="77" customWidth="1"/>
    <col min="8" max="10" width="9" style="77"/>
    <col min="11" max="16384" width="9" style="76"/>
  </cols>
  <sheetData>
    <row r="1" spans="1:12" ht="15.75" thickBot="1" x14ac:dyDescent="0.2">
      <c r="H1" s="78" t="s">
        <v>154</v>
      </c>
    </row>
    <row r="2" spans="1:12" ht="15.75" thickBot="1" x14ac:dyDescent="0.2">
      <c r="H2" s="79" t="s">
        <v>155</v>
      </c>
      <c r="I2" s="80" t="s">
        <v>156</v>
      </c>
      <c r="J2" s="81" t="s">
        <v>157</v>
      </c>
      <c r="L2" s="82"/>
    </row>
    <row r="3" spans="1:12" ht="15.75" thickBot="1" x14ac:dyDescent="0.2">
      <c r="H3" s="83">
        <f>'Diffraction elastic consts'!B15</f>
        <v>167.4</v>
      </c>
      <c r="I3" s="83">
        <f>'Diffraction elastic consts'!C15</f>
        <v>65.23</v>
      </c>
      <c r="J3" s="83">
        <f>'Diffraction elastic consts'!D15</f>
        <v>79.569999999999993</v>
      </c>
    </row>
    <row r="4" spans="1:12" x14ac:dyDescent="0.15">
      <c r="A4" s="84"/>
      <c r="B4" s="84"/>
      <c r="C4" s="84"/>
      <c r="D4" s="84"/>
      <c r="E4" s="84"/>
      <c r="F4" s="84"/>
      <c r="G4" s="85"/>
      <c r="H4" s="85"/>
      <c r="I4" s="85"/>
      <c r="J4" s="85"/>
    </row>
    <row r="5" spans="1:12" x14ac:dyDescent="0.15">
      <c r="A5" s="84"/>
      <c r="B5" s="84"/>
      <c r="C5" s="84"/>
      <c r="D5" s="84"/>
      <c r="E5" s="84"/>
      <c r="F5" s="84"/>
      <c r="G5" s="85"/>
      <c r="H5" s="86" t="s">
        <v>158</v>
      </c>
      <c r="I5" s="86">
        <f>(H3+2*I3)/3</f>
        <v>99.286666666666676</v>
      </c>
      <c r="J5" s="85"/>
    </row>
    <row r="6" spans="1:12" x14ac:dyDescent="0.15">
      <c r="A6" s="84"/>
      <c r="B6" s="84"/>
      <c r="C6" s="84"/>
      <c r="D6" s="84"/>
      <c r="E6" s="84"/>
      <c r="F6" s="84"/>
      <c r="G6" s="85"/>
      <c r="H6" s="86" t="s">
        <v>159</v>
      </c>
      <c r="I6" s="86">
        <f>(H3-I3)/2</f>
        <v>51.085000000000001</v>
      </c>
      <c r="J6" s="85"/>
    </row>
    <row r="7" spans="1:12" x14ac:dyDescent="0.15">
      <c r="A7" s="84"/>
      <c r="B7" s="84"/>
      <c r="C7" s="84"/>
      <c r="D7" s="84"/>
      <c r="E7" s="84"/>
      <c r="F7" s="84"/>
      <c r="G7" s="85"/>
      <c r="H7" s="86" t="s">
        <v>160</v>
      </c>
      <c r="I7" s="86">
        <f>J3</f>
        <v>79.569999999999993</v>
      </c>
      <c r="J7" s="85"/>
    </row>
    <row r="8" spans="1:12" x14ac:dyDescent="0.15">
      <c r="A8" s="84"/>
      <c r="B8" s="84"/>
      <c r="C8" s="84"/>
      <c r="D8" s="84"/>
      <c r="E8" s="84"/>
      <c r="F8" s="84"/>
      <c r="G8" s="85"/>
      <c r="H8" s="86"/>
      <c r="I8" s="86"/>
      <c r="J8" s="85"/>
    </row>
    <row r="9" spans="1:12" x14ac:dyDescent="0.15">
      <c r="A9" s="84"/>
      <c r="B9" s="84"/>
      <c r="C9" s="84"/>
      <c r="D9" s="84"/>
      <c r="E9" s="84"/>
      <c r="F9" s="84"/>
      <c r="G9" s="85"/>
      <c r="H9" s="86" t="s">
        <v>161</v>
      </c>
      <c r="I9" s="86">
        <f>3/8*(3*I5 + 4*(I7  +3*(I6 - I7)*I20 ) )</f>
        <v>199.00687499999998</v>
      </c>
      <c r="J9" s="85"/>
    </row>
    <row r="10" spans="1:12" x14ac:dyDescent="0.15">
      <c r="A10" s="84"/>
      <c r="B10" s="84"/>
      <c r="C10" s="84"/>
      <c r="D10" s="84"/>
      <c r="E10" s="84"/>
      <c r="F10" s="84"/>
      <c r="G10" s="85"/>
      <c r="H10" s="86" t="s">
        <v>162</v>
      </c>
      <c r="I10" s="86">
        <f>(2*I6 + 3*I7)/5</f>
        <v>68.176000000000002</v>
      </c>
      <c r="J10" s="85"/>
    </row>
    <row r="11" spans="1:12" x14ac:dyDescent="0.15">
      <c r="A11" s="84"/>
      <c r="B11" s="84"/>
      <c r="C11" s="84"/>
      <c r="D11" s="84"/>
      <c r="E11" s="84"/>
      <c r="F11" s="84"/>
      <c r="G11" s="85"/>
      <c r="H11" s="86" t="s">
        <v>163</v>
      </c>
      <c r="I11" s="86">
        <f>3/4*I5*(I7+ 3*(I6 - I7)*I20)</f>
        <v>4334.3284062499997</v>
      </c>
      <c r="J11" s="85"/>
    </row>
    <row r="12" spans="1:12" x14ac:dyDescent="0.15">
      <c r="H12" s="86" t="s">
        <v>164</v>
      </c>
      <c r="I12" s="87">
        <f>3/40*(6*I5*I6 + 9*I5*I7 + 20*I6*I7)</f>
        <v>13712.338935</v>
      </c>
    </row>
    <row r="13" spans="1:12" ht="15.75" thickBot="1" x14ac:dyDescent="0.2">
      <c r="A13" s="88" t="s">
        <v>165</v>
      </c>
      <c r="B13" s="89" t="s">
        <v>166</v>
      </c>
      <c r="C13" s="90"/>
      <c r="D13" s="90"/>
      <c r="E13" s="90"/>
      <c r="H13" s="86" t="s">
        <v>167</v>
      </c>
      <c r="I13" s="87">
        <f>3/4*I5*I6*I7</f>
        <v>302687.82285424997</v>
      </c>
    </row>
    <row r="14" spans="1:12" ht="15.75" thickBot="1" x14ac:dyDescent="0.3">
      <c r="A14" s="88" t="s">
        <v>153</v>
      </c>
      <c r="B14" s="91" t="s">
        <v>168</v>
      </c>
      <c r="C14" s="91" t="s">
        <v>169</v>
      </c>
      <c r="D14" s="91" t="s">
        <v>170</v>
      </c>
      <c r="E14" s="91" t="s">
        <v>171</v>
      </c>
      <c r="H14" s="87"/>
      <c r="I14" s="87"/>
    </row>
    <row r="15" spans="1:12" ht="15.75" thickBot="1" x14ac:dyDescent="0.2">
      <c r="A15" s="88" t="s">
        <v>172</v>
      </c>
      <c r="B15" s="92">
        <v>1</v>
      </c>
      <c r="C15" s="93">
        <f>-I15</f>
        <v>130.83087499999999</v>
      </c>
      <c r="D15" s="93">
        <f>-I16</f>
        <v>-9378.010528750001</v>
      </c>
      <c r="E15" s="93">
        <f>-I13</f>
        <v>-302687.82285424997</v>
      </c>
      <c r="H15" s="87" t="s">
        <v>173</v>
      </c>
      <c r="I15" s="87">
        <f>I10-I9</f>
        <v>-130.83087499999999</v>
      </c>
    </row>
    <row r="16" spans="1:12" x14ac:dyDescent="0.15">
      <c r="A16" s="94"/>
      <c r="B16" s="95">
        <f>C15/B15</f>
        <v>130.83087499999999</v>
      </c>
      <c r="C16" s="95">
        <f>D15/B15</f>
        <v>-9378.010528750001</v>
      </c>
      <c r="D16" s="95">
        <f>E15/B15</f>
        <v>-302687.82285424997</v>
      </c>
      <c r="E16" s="96"/>
      <c r="H16" s="87" t="s">
        <v>174</v>
      </c>
      <c r="I16" s="87">
        <f>I12-I11</f>
        <v>9378.010528750001</v>
      </c>
    </row>
    <row r="17" spans="1:23" ht="15.75" thickBot="1" x14ac:dyDescent="0.2">
      <c r="A17" s="94"/>
      <c r="B17" s="95">
        <f>-(B16^2)/3+C16</f>
        <v>-15083.583146505207</v>
      </c>
      <c r="C17" s="95">
        <f>(2*(B16^3)/27)-(B16*C16/3)+D16</f>
        <v>272171.07554804266</v>
      </c>
      <c r="D17" s="95"/>
      <c r="E17" s="96"/>
    </row>
    <row r="18" spans="1:23" ht="15.75" thickBot="1" x14ac:dyDescent="0.2">
      <c r="A18" s="94"/>
      <c r="B18" s="95" t="str">
        <f>IMPOWER(IMSUM((-C17/2),IMPOWER((C17^2/4+B17^3/27),1/2)),1/3)</f>
        <v>56.2697371834104+43.1460047529894i</v>
      </c>
      <c r="C18" s="96"/>
      <c r="D18" s="96"/>
      <c r="E18" s="96"/>
      <c r="H18" s="97" t="s">
        <v>175</v>
      </c>
      <c r="I18" s="98" t="s">
        <v>176</v>
      </c>
      <c r="J18" s="99" t="s">
        <v>177</v>
      </c>
    </row>
    <row r="19" spans="1:23" ht="15.75" thickBot="1" x14ac:dyDescent="0.2">
      <c r="A19" s="94"/>
      <c r="B19" s="95" t="str">
        <f>IMPRODUCT(-1/3,IMDIV(B17,B18))</f>
        <v>56.2697371834103-43.1460047529893i</v>
      </c>
      <c r="C19" s="96"/>
      <c r="D19" s="96"/>
      <c r="E19" s="96"/>
      <c r="G19" s="77" t="s">
        <v>178</v>
      </c>
      <c r="H19" s="100">
        <f>'Diffraction elastic consts'!B18</f>
        <v>1</v>
      </c>
      <c r="I19" s="100">
        <f>'Diffraction elastic consts'!C18</f>
        <v>1</v>
      </c>
      <c r="J19" s="101">
        <f>'Diffraction elastic consts'!D18</f>
        <v>0</v>
      </c>
      <c r="O19" s="102"/>
      <c r="P19" s="102"/>
      <c r="Q19" s="102"/>
      <c r="R19" s="102"/>
      <c r="S19" s="102"/>
      <c r="T19" s="102"/>
      <c r="U19" s="102"/>
      <c r="V19" s="102"/>
      <c r="W19" s="102"/>
    </row>
    <row r="20" spans="1:23" x14ac:dyDescent="0.15">
      <c r="A20" s="94"/>
      <c r="B20" s="95" t="str">
        <f>COMPLEX(B21,B22)</f>
        <v>-0.5+0.866025403784439i</v>
      </c>
      <c r="C20" s="96"/>
      <c r="D20" s="96"/>
      <c r="E20" s="96"/>
      <c r="H20" s="77" t="s">
        <v>179</v>
      </c>
      <c r="I20" s="77">
        <f>1*(H19^2*I19^2 + I19^2*J19^2 + J19^2*H19^2 ) / (H19^2 + I19^2 + J19^2 )^2</f>
        <v>0.25</v>
      </c>
      <c r="O20" s="102"/>
      <c r="P20" s="102"/>
      <c r="Q20" s="102"/>
      <c r="R20" s="102"/>
      <c r="S20" s="102"/>
      <c r="T20" s="102"/>
      <c r="U20" s="102"/>
      <c r="V20" s="102"/>
      <c r="W20" s="102"/>
    </row>
    <row r="21" spans="1:23" x14ac:dyDescent="0.15">
      <c r="A21" s="94"/>
      <c r="B21" s="95">
        <f>-1/2</f>
        <v>-0.5</v>
      </c>
      <c r="C21" s="96"/>
      <c r="D21" s="96"/>
      <c r="E21" s="96"/>
      <c r="H21" s="77" t="s">
        <v>180</v>
      </c>
      <c r="O21" s="103"/>
      <c r="P21" s="103"/>
      <c r="Q21" s="102"/>
      <c r="R21" s="102"/>
      <c r="S21" s="102"/>
      <c r="T21" s="102"/>
      <c r="U21" s="102"/>
      <c r="V21" s="102"/>
      <c r="W21" s="102"/>
    </row>
    <row r="22" spans="1:23" ht="15.75" thickBot="1" x14ac:dyDescent="0.2">
      <c r="A22" s="94"/>
      <c r="B22" s="95">
        <f>SQRT(3)/2</f>
        <v>0.8660254037844386</v>
      </c>
      <c r="C22" s="96"/>
      <c r="D22" s="96"/>
      <c r="E22" s="96"/>
      <c r="O22" s="104"/>
      <c r="P22" s="104"/>
      <c r="Q22" s="102"/>
      <c r="R22" s="102"/>
      <c r="S22" s="102"/>
      <c r="T22" s="102"/>
      <c r="U22" s="102"/>
      <c r="V22" s="102"/>
      <c r="W22" s="102"/>
    </row>
    <row r="23" spans="1:23" x14ac:dyDescent="0.15">
      <c r="A23" s="94"/>
      <c r="B23" s="95" t="str">
        <f>IMPRODUCT(B20,B20)</f>
        <v>-0.500000000000001-0.866025403784439i</v>
      </c>
      <c r="C23" s="96"/>
      <c r="D23" s="96"/>
      <c r="E23" s="96"/>
      <c r="G23" s="105" t="s">
        <v>181</v>
      </c>
      <c r="H23" s="106" t="s">
        <v>182</v>
      </c>
      <c r="I23" s="107">
        <f>1/(9*I5) - 1/(6*B27)</f>
        <v>-1.298846579188344E-3</v>
      </c>
      <c r="O23" s="104"/>
      <c r="P23" s="104"/>
      <c r="Q23" s="102"/>
      <c r="R23" s="102"/>
      <c r="S23" s="102"/>
      <c r="T23" s="102"/>
      <c r="U23" s="102"/>
      <c r="V23" s="102"/>
      <c r="W23" s="102"/>
    </row>
    <row r="24" spans="1:23" ht="15.75" thickBot="1" x14ac:dyDescent="0.2">
      <c r="A24" s="108" t="s">
        <v>183</v>
      </c>
      <c r="B24" s="109" t="str">
        <f>IMSUB(IMSUM(B18,B19),(B16/3))</f>
        <v>68.9291827001543+9.9475983006414E-14i</v>
      </c>
      <c r="C24" s="110"/>
      <c r="D24" s="110"/>
      <c r="E24" s="111"/>
      <c r="G24" s="77" t="s">
        <v>184</v>
      </c>
      <c r="H24" s="112" t="s">
        <v>185</v>
      </c>
      <c r="I24" s="113">
        <f>1/B27</f>
        <v>1.450764336420547E-2</v>
      </c>
      <c r="O24" s="104"/>
      <c r="P24" s="104"/>
      <c r="Q24" s="102"/>
      <c r="R24" s="102"/>
      <c r="S24" s="102"/>
      <c r="T24" s="102"/>
      <c r="U24" s="102"/>
      <c r="V24" s="102"/>
      <c r="W24" s="102"/>
    </row>
    <row r="25" spans="1:23" ht="15.75" thickBot="1" x14ac:dyDescent="0.2">
      <c r="A25" s="114" t="s">
        <v>186</v>
      </c>
      <c r="B25" s="115" t="str">
        <f>IMSUB(IMSUM(IMPRODUCT(B20,B18),IMPRODUCT(B19,B23)),(B16/3))</f>
        <v>-174.611101225863+9.9475983006414E-14i</v>
      </c>
      <c r="C25" s="116"/>
      <c r="D25" s="116"/>
      <c r="E25" s="117"/>
      <c r="O25" s="104"/>
      <c r="P25" s="104"/>
      <c r="Q25" s="102"/>
      <c r="R25" s="102"/>
      <c r="S25" s="102"/>
      <c r="T25" s="102"/>
      <c r="U25" s="102"/>
      <c r="V25" s="102"/>
      <c r="W25" s="102"/>
    </row>
    <row r="26" spans="1:23" ht="15.75" thickBot="1" x14ac:dyDescent="0.2">
      <c r="A26" s="114" t="s">
        <v>187</v>
      </c>
      <c r="B26" s="115" t="str">
        <f>IMSUB(IMSUM(IMPRODUCT(B20,B19),IMPRODUCT(B18,B23)),(B16/3))</f>
        <v>-25.1489564742912-1.98951966012828E-13i</v>
      </c>
      <c r="C26" s="118"/>
      <c r="D26" s="118"/>
      <c r="E26" s="119"/>
      <c r="H26" s="120" t="s">
        <v>191</v>
      </c>
      <c r="I26" s="121">
        <f>1/(I24/2)</f>
        <v>137.8583654003086</v>
      </c>
      <c r="J26" s="122" t="s">
        <v>188</v>
      </c>
      <c r="O26" s="104"/>
      <c r="P26" s="104"/>
      <c r="Q26" s="102"/>
      <c r="R26" s="102"/>
      <c r="S26" s="102"/>
      <c r="T26" s="102"/>
      <c r="U26" s="102"/>
      <c r="V26" s="102"/>
      <c r="W26" s="102"/>
    </row>
    <row r="27" spans="1:23" ht="15.75" thickBot="1" x14ac:dyDescent="0.2">
      <c r="A27" s="123" t="s">
        <v>189</v>
      </c>
      <c r="B27" s="93">
        <f>MAX(C27:E27)</f>
        <v>68.9291827001543</v>
      </c>
      <c r="C27" s="124">
        <f>IMREAL(B24)</f>
        <v>68.9291827001543</v>
      </c>
      <c r="D27" s="124">
        <f>IMREAL(B25)</f>
        <v>-174.611101225863</v>
      </c>
      <c r="E27" s="124">
        <f>IMREAL(B26)</f>
        <v>-25.1489564742912</v>
      </c>
      <c r="H27" s="125" t="str">
        <f>"E_" &amp; TEXT(H19,"#,0") &amp; TEXT(I19,"#,0") &amp; TEXT(J19,"#,0") &amp;""</f>
        <v>E_110</v>
      </c>
      <c r="I27" s="126">
        <f>2/(1+ 2*I23/I24)/I24</f>
        <v>167.92681459081089</v>
      </c>
      <c r="J27" s="127" t="s">
        <v>188</v>
      </c>
      <c r="O27" s="102"/>
      <c r="P27" s="102"/>
      <c r="Q27" s="102"/>
      <c r="R27" s="102"/>
      <c r="S27" s="102"/>
      <c r="T27" s="102"/>
      <c r="U27" s="102"/>
      <c r="V27" s="102"/>
      <c r="W27" s="102"/>
    </row>
    <row r="28" spans="1:23" ht="15.75" thickBot="1" x14ac:dyDescent="0.2">
      <c r="B28" s="128"/>
      <c r="C28" s="244"/>
      <c r="D28" s="244"/>
      <c r="E28" s="244"/>
      <c r="H28" s="129" t="str">
        <f>"n_" &amp; TEXT(H19,"#,0") &amp; TEXT(I19,"#,0") &amp; TEXT(J19,"#,0") &amp;""</f>
        <v>n_110</v>
      </c>
      <c r="I28" s="130">
        <f>-I23*I27</f>
        <v>0.21811116868527</v>
      </c>
      <c r="J28" s="131"/>
      <c r="O28" s="102"/>
      <c r="P28" s="102"/>
      <c r="Q28" s="102"/>
      <c r="R28" s="102"/>
      <c r="S28" s="102"/>
      <c r="T28" s="102"/>
      <c r="U28" s="102"/>
      <c r="V28" s="102"/>
      <c r="W28" s="102"/>
    </row>
    <row r="29" spans="1:23" x14ac:dyDescent="0.15">
      <c r="O29" s="132"/>
      <c r="P29" s="132"/>
      <c r="Q29" s="132"/>
      <c r="R29" s="132"/>
      <c r="S29" s="132"/>
      <c r="T29" s="132"/>
      <c r="U29" s="102"/>
      <c r="V29" s="102"/>
      <c r="W29" s="102"/>
    </row>
    <row r="30" spans="1:23" x14ac:dyDescent="0.15">
      <c r="A30" s="133"/>
      <c r="B30" s="133"/>
      <c r="C30" s="133"/>
      <c r="D30" s="133"/>
      <c r="E30" s="133"/>
      <c r="F30" s="133"/>
      <c r="G30" s="134"/>
      <c r="H30" s="134"/>
      <c r="I30" s="134"/>
      <c r="J30" s="134"/>
      <c r="K30" s="133"/>
      <c r="L30" s="133"/>
      <c r="O30" s="104"/>
      <c r="P30" s="104"/>
      <c r="Q30" s="104"/>
      <c r="R30" s="104"/>
      <c r="S30" s="104"/>
      <c r="T30" s="104"/>
      <c r="U30" s="102"/>
      <c r="V30" s="102"/>
      <c r="W30" s="102"/>
    </row>
    <row r="31" spans="1:23" x14ac:dyDescent="0.15">
      <c r="A31" s="133"/>
      <c r="B31" s="133"/>
      <c r="C31" s="133"/>
      <c r="D31" s="133"/>
      <c r="E31" s="133"/>
      <c r="F31" s="133"/>
      <c r="G31" s="134"/>
      <c r="H31" s="135"/>
      <c r="I31" s="135"/>
      <c r="J31" s="135"/>
      <c r="K31" s="133"/>
      <c r="L31" s="133"/>
      <c r="O31" s="104"/>
      <c r="P31" s="104"/>
      <c r="Q31" s="104"/>
      <c r="R31" s="104"/>
      <c r="S31" s="104"/>
      <c r="T31" s="104"/>
      <c r="U31" s="102"/>
      <c r="V31" s="102"/>
      <c r="W31" s="102"/>
    </row>
    <row r="32" spans="1:23" x14ac:dyDescent="0.15">
      <c r="A32" s="133"/>
      <c r="B32" s="133"/>
      <c r="C32" s="133"/>
      <c r="D32" s="133"/>
      <c r="E32" s="133"/>
      <c r="F32" s="133"/>
      <c r="G32" s="134"/>
      <c r="H32" s="134"/>
      <c r="I32" s="134"/>
      <c r="J32" s="134"/>
      <c r="K32" s="133"/>
      <c r="L32" s="133"/>
      <c r="O32" s="104"/>
      <c r="P32" s="104"/>
      <c r="Q32" s="104"/>
      <c r="R32" s="104"/>
      <c r="S32" s="104"/>
      <c r="T32" s="104"/>
      <c r="U32" s="102"/>
      <c r="V32" s="102"/>
      <c r="W32" s="102"/>
    </row>
    <row r="33" spans="1:23" x14ac:dyDescent="0.15">
      <c r="A33" s="104"/>
      <c r="B33" s="104"/>
      <c r="C33" s="104"/>
      <c r="D33" s="104"/>
      <c r="E33" s="104"/>
      <c r="F33" s="104"/>
      <c r="G33" s="136"/>
      <c r="H33" s="136"/>
      <c r="I33" s="136"/>
      <c r="J33" s="136"/>
      <c r="K33" s="133"/>
      <c r="L33" s="133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1:23" x14ac:dyDescent="0.15">
      <c r="A34" s="104"/>
      <c r="B34" s="104"/>
      <c r="C34" s="104"/>
      <c r="D34" s="104"/>
      <c r="E34" s="104"/>
      <c r="F34" s="104"/>
      <c r="G34" s="136"/>
      <c r="H34" s="136"/>
      <c r="I34" s="136"/>
      <c r="J34" s="136"/>
      <c r="K34" s="133"/>
      <c r="L34" s="133"/>
      <c r="O34" s="132"/>
      <c r="P34" s="132"/>
      <c r="Q34" s="132"/>
      <c r="R34" s="132"/>
      <c r="S34" s="132"/>
      <c r="T34" s="132"/>
      <c r="U34" s="132"/>
      <c r="V34" s="132"/>
      <c r="W34" s="132"/>
    </row>
    <row r="35" spans="1:23" x14ac:dyDescent="0.15">
      <c r="A35" s="104"/>
      <c r="B35" s="104"/>
      <c r="C35" s="104"/>
      <c r="D35" s="104"/>
      <c r="E35" s="104"/>
      <c r="F35" s="104"/>
      <c r="G35" s="136"/>
      <c r="H35" s="136"/>
      <c r="I35" s="136"/>
      <c r="J35" s="136"/>
      <c r="K35" s="133"/>
      <c r="L35" s="133"/>
      <c r="O35" s="104"/>
      <c r="P35" s="104"/>
      <c r="Q35" s="104"/>
      <c r="R35" s="104"/>
      <c r="S35" s="104"/>
      <c r="T35" s="104"/>
      <c r="U35" s="104"/>
      <c r="V35" s="104"/>
      <c r="W35" s="104"/>
    </row>
    <row r="36" spans="1:23" x14ac:dyDescent="0.15">
      <c r="A36" s="104"/>
      <c r="B36" s="104"/>
      <c r="C36" s="104"/>
      <c r="D36" s="104"/>
      <c r="E36" s="104"/>
      <c r="F36" s="104"/>
      <c r="G36" s="136"/>
      <c r="H36" s="136"/>
      <c r="I36" s="136"/>
      <c r="J36" s="136"/>
      <c r="K36" s="133"/>
      <c r="L36" s="133"/>
      <c r="O36" s="104"/>
      <c r="P36" s="104"/>
      <c r="Q36" s="104"/>
      <c r="R36" s="104"/>
      <c r="S36" s="104"/>
      <c r="T36" s="104"/>
      <c r="U36" s="104"/>
      <c r="V36" s="104"/>
      <c r="W36" s="104"/>
    </row>
    <row r="37" spans="1:23" x14ac:dyDescent="0.15">
      <c r="A37" s="104"/>
      <c r="B37" s="104"/>
      <c r="C37" s="104"/>
      <c r="D37" s="104"/>
      <c r="E37" s="104"/>
      <c r="F37" s="104"/>
      <c r="G37" s="136"/>
      <c r="H37" s="136"/>
      <c r="I37" s="136"/>
      <c r="J37" s="136"/>
      <c r="K37" s="133"/>
      <c r="L37" s="133"/>
      <c r="O37" s="102"/>
      <c r="P37" s="102"/>
      <c r="Q37" s="102"/>
      <c r="R37" s="102"/>
      <c r="S37" s="102"/>
      <c r="T37" s="102"/>
      <c r="U37" s="102"/>
      <c r="V37" s="102"/>
      <c r="W37" s="102"/>
    </row>
    <row r="38" spans="1:23" x14ac:dyDescent="0.15">
      <c r="A38" s="104"/>
      <c r="B38" s="104"/>
      <c r="C38" s="104"/>
      <c r="D38" s="104"/>
      <c r="E38" s="104"/>
      <c r="F38" s="104"/>
      <c r="G38" s="136"/>
      <c r="H38" s="136"/>
      <c r="I38" s="136"/>
      <c r="J38" s="136"/>
      <c r="K38" s="133"/>
      <c r="L38" s="133"/>
      <c r="O38" s="102"/>
      <c r="P38" s="102"/>
      <c r="Q38" s="102"/>
      <c r="R38" s="102"/>
      <c r="S38" s="102"/>
      <c r="T38" s="102"/>
      <c r="U38" s="102"/>
      <c r="V38" s="102"/>
      <c r="W38" s="102"/>
    </row>
    <row r="39" spans="1:23" x14ac:dyDescent="0.15">
      <c r="A39" s="104"/>
      <c r="B39" s="104"/>
      <c r="C39" s="104"/>
      <c r="D39" s="104"/>
      <c r="E39" s="104"/>
      <c r="F39" s="104"/>
      <c r="G39" s="136"/>
      <c r="H39" s="136"/>
      <c r="I39" s="136"/>
      <c r="J39" s="136"/>
      <c r="K39" s="133"/>
      <c r="L39" s="133"/>
      <c r="O39" s="102"/>
      <c r="P39" s="102"/>
      <c r="Q39" s="102"/>
      <c r="R39" s="102"/>
      <c r="S39" s="102"/>
      <c r="T39" s="102"/>
      <c r="U39" s="102"/>
      <c r="V39" s="102"/>
      <c r="W39" s="102"/>
    </row>
    <row r="40" spans="1:23" x14ac:dyDescent="0.15">
      <c r="A40" s="104"/>
      <c r="B40" s="104"/>
      <c r="C40" s="104"/>
      <c r="D40" s="104"/>
      <c r="E40" s="104"/>
      <c r="F40" s="104"/>
      <c r="G40" s="136"/>
      <c r="H40" s="136"/>
      <c r="I40" s="136"/>
      <c r="J40" s="136"/>
      <c r="K40" s="133"/>
      <c r="L40" s="133"/>
      <c r="O40" s="102"/>
      <c r="P40" s="102"/>
      <c r="Q40" s="102"/>
      <c r="R40" s="102"/>
      <c r="S40" s="102"/>
      <c r="T40" s="102"/>
      <c r="U40" s="102"/>
      <c r="V40" s="102"/>
      <c r="W40" s="102"/>
    </row>
    <row r="41" spans="1:23" x14ac:dyDescent="0.15">
      <c r="A41" s="133"/>
      <c r="B41" s="133"/>
      <c r="C41" s="133"/>
      <c r="D41" s="133"/>
      <c r="E41" s="133"/>
      <c r="F41" s="133"/>
      <c r="G41" s="134"/>
      <c r="H41" s="136"/>
      <c r="I41" s="134"/>
      <c r="J41" s="134"/>
      <c r="K41" s="133"/>
      <c r="L41" s="133"/>
      <c r="O41" s="102"/>
      <c r="P41" s="102"/>
      <c r="Q41" s="102"/>
      <c r="R41" s="102"/>
      <c r="S41" s="102"/>
      <c r="T41" s="102"/>
      <c r="U41" s="102"/>
      <c r="V41" s="102"/>
      <c r="W41" s="102"/>
    </row>
    <row r="42" spans="1:23" x14ac:dyDescent="0.15">
      <c r="A42" s="134"/>
      <c r="B42" s="134"/>
      <c r="C42" s="133"/>
      <c r="D42" s="133"/>
      <c r="E42" s="133"/>
      <c r="F42" s="133"/>
      <c r="G42" s="134"/>
      <c r="H42" s="136"/>
      <c r="I42" s="134"/>
      <c r="J42" s="134"/>
      <c r="K42" s="133"/>
      <c r="L42" s="133"/>
      <c r="O42" s="102"/>
      <c r="P42" s="102"/>
      <c r="Q42" s="102"/>
      <c r="R42" s="102"/>
      <c r="S42" s="102"/>
      <c r="T42" s="102"/>
      <c r="U42" s="102"/>
      <c r="V42" s="102"/>
      <c r="W42" s="102"/>
    </row>
    <row r="43" spans="1:23" x14ac:dyDescent="0.25">
      <c r="A43" s="134"/>
      <c r="B43" s="137"/>
      <c r="C43" s="137"/>
      <c r="D43" s="137"/>
      <c r="E43" s="137"/>
      <c r="F43" s="133"/>
      <c r="G43" s="134"/>
      <c r="H43" s="134"/>
      <c r="I43" s="134"/>
      <c r="J43" s="134"/>
      <c r="K43" s="133"/>
      <c r="L43" s="133"/>
      <c r="O43" s="102"/>
      <c r="P43" s="102"/>
      <c r="Q43" s="102"/>
      <c r="R43" s="102"/>
      <c r="S43" s="102"/>
      <c r="T43" s="102"/>
      <c r="U43" s="102"/>
      <c r="V43" s="102"/>
      <c r="W43" s="102"/>
    </row>
    <row r="44" spans="1:23" x14ac:dyDescent="0.15">
      <c r="A44" s="134"/>
      <c r="B44" s="133"/>
      <c r="C44" s="138"/>
      <c r="D44" s="138"/>
      <c r="E44" s="138"/>
      <c r="F44" s="133"/>
      <c r="G44" s="134"/>
      <c r="H44" s="134"/>
      <c r="I44" s="134"/>
      <c r="J44" s="134"/>
      <c r="K44" s="133"/>
      <c r="L44" s="133"/>
      <c r="O44" s="102"/>
      <c r="P44" s="102"/>
      <c r="Q44" s="102"/>
      <c r="R44" s="102"/>
      <c r="S44" s="102"/>
      <c r="T44" s="102"/>
      <c r="U44" s="102"/>
      <c r="V44" s="102"/>
      <c r="W44" s="102"/>
    </row>
    <row r="45" spans="1:23" x14ac:dyDescent="0.15">
      <c r="A45" s="134"/>
      <c r="B45" s="139"/>
      <c r="C45" s="139"/>
      <c r="D45" s="139"/>
      <c r="E45" s="133"/>
      <c r="F45" s="133"/>
      <c r="G45" s="134"/>
      <c r="H45" s="134"/>
      <c r="I45" s="134"/>
      <c r="J45" s="134"/>
      <c r="K45" s="133"/>
      <c r="L45" s="133"/>
    </row>
    <row r="46" spans="1:23" x14ac:dyDescent="0.15">
      <c r="A46" s="134"/>
      <c r="B46" s="139"/>
      <c r="C46" s="139"/>
      <c r="D46" s="139"/>
      <c r="E46" s="133"/>
      <c r="F46" s="133"/>
      <c r="G46" s="134"/>
      <c r="H46" s="134"/>
      <c r="I46" s="134"/>
      <c r="J46" s="134"/>
      <c r="K46" s="133"/>
      <c r="L46" s="133"/>
    </row>
    <row r="47" spans="1:23" x14ac:dyDescent="0.15">
      <c r="A47" s="134"/>
      <c r="B47" s="139"/>
      <c r="C47" s="133"/>
      <c r="D47" s="133"/>
      <c r="E47" s="133"/>
      <c r="F47" s="133"/>
      <c r="G47" s="134"/>
      <c r="H47" s="135"/>
      <c r="I47" s="135"/>
      <c r="J47" s="135"/>
      <c r="K47" s="133"/>
      <c r="L47" s="133"/>
    </row>
    <row r="48" spans="1:23" x14ac:dyDescent="0.15">
      <c r="A48" s="134"/>
      <c r="B48" s="139"/>
      <c r="C48" s="133"/>
      <c r="D48" s="133"/>
      <c r="E48" s="133"/>
      <c r="F48" s="133"/>
      <c r="G48" s="134"/>
      <c r="H48" s="135"/>
      <c r="I48" s="135"/>
      <c r="J48" s="135"/>
      <c r="K48" s="133"/>
      <c r="L48" s="133"/>
    </row>
    <row r="49" spans="1:12" x14ac:dyDescent="0.15">
      <c r="A49" s="134"/>
      <c r="B49" s="139"/>
      <c r="C49" s="133"/>
      <c r="D49" s="133"/>
      <c r="E49" s="133"/>
      <c r="F49" s="133"/>
      <c r="G49" s="134"/>
      <c r="H49" s="134"/>
      <c r="I49" s="134"/>
      <c r="J49" s="134"/>
      <c r="K49" s="133"/>
      <c r="L49" s="133"/>
    </row>
    <row r="50" spans="1:12" x14ac:dyDescent="0.15">
      <c r="A50" s="134"/>
      <c r="B50" s="139"/>
      <c r="C50" s="133"/>
      <c r="D50" s="133"/>
      <c r="E50" s="133"/>
      <c r="F50" s="133"/>
      <c r="G50" s="134"/>
      <c r="H50" s="134"/>
      <c r="I50" s="134"/>
      <c r="J50" s="134"/>
      <c r="K50" s="133"/>
      <c r="L50" s="133"/>
    </row>
    <row r="51" spans="1:12" x14ac:dyDescent="0.15">
      <c r="A51" s="134"/>
      <c r="B51" s="139"/>
      <c r="C51" s="133"/>
      <c r="D51" s="133"/>
      <c r="E51" s="133"/>
      <c r="F51" s="133"/>
      <c r="G51" s="134"/>
      <c r="H51" s="134"/>
      <c r="I51" s="134"/>
      <c r="J51" s="134"/>
      <c r="K51" s="133"/>
      <c r="L51" s="133"/>
    </row>
    <row r="52" spans="1:12" x14ac:dyDescent="0.15">
      <c r="A52" s="134"/>
      <c r="B52" s="139"/>
      <c r="C52" s="133"/>
      <c r="D52" s="133"/>
      <c r="E52" s="133"/>
      <c r="F52" s="133"/>
      <c r="G52" s="140"/>
      <c r="H52" s="134"/>
      <c r="I52" s="134"/>
      <c r="J52" s="134"/>
      <c r="K52" s="133"/>
      <c r="L52" s="133"/>
    </row>
    <row r="53" spans="1:12" x14ac:dyDescent="0.15">
      <c r="A53" s="141"/>
      <c r="B53" s="139"/>
      <c r="C53" s="133"/>
      <c r="D53" s="133"/>
      <c r="E53" s="133"/>
      <c r="F53" s="133"/>
      <c r="G53" s="134"/>
      <c r="H53" s="134"/>
      <c r="I53" s="134"/>
      <c r="J53" s="134"/>
      <c r="K53" s="133"/>
      <c r="L53" s="133"/>
    </row>
    <row r="54" spans="1:12" x14ac:dyDescent="0.15">
      <c r="A54" s="134"/>
      <c r="B54" s="139"/>
      <c r="C54" s="133"/>
      <c r="D54" s="133"/>
      <c r="E54" s="133"/>
      <c r="F54" s="133"/>
      <c r="G54" s="134"/>
      <c r="H54" s="134"/>
      <c r="I54" s="134"/>
      <c r="J54" s="134"/>
      <c r="K54" s="133"/>
      <c r="L54" s="133"/>
    </row>
    <row r="55" spans="1:12" x14ac:dyDescent="0.15">
      <c r="A55" s="134"/>
      <c r="B55" s="139"/>
      <c r="C55" s="133"/>
      <c r="D55" s="133"/>
      <c r="E55" s="133"/>
      <c r="F55" s="133"/>
      <c r="G55" s="134"/>
      <c r="H55" s="134"/>
      <c r="I55" s="134"/>
      <c r="J55" s="135"/>
      <c r="K55" s="133"/>
      <c r="L55" s="133"/>
    </row>
    <row r="56" spans="1:12" x14ac:dyDescent="0.15">
      <c r="A56" s="142"/>
      <c r="B56" s="138"/>
      <c r="C56" s="143"/>
      <c r="D56" s="143"/>
      <c r="E56" s="143"/>
      <c r="F56" s="133"/>
      <c r="G56" s="134"/>
      <c r="H56" s="134"/>
      <c r="I56" s="134"/>
      <c r="J56" s="135"/>
      <c r="K56" s="133"/>
      <c r="L56" s="133"/>
    </row>
    <row r="57" spans="1:12" x14ac:dyDescent="0.15">
      <c r="A57" s="133"/>
      <c r="B57" s="128"/>
      <c r="C57" s="244"/>
      <c r="D57" s="244"/>
      <c r="E57" s="244"/>
      <c r="F57" s="133"/>
      <c r="G57" s="134"/>
      <c r="H57" s="134"/>
      <c r="I57" s="134"/>
      <c r="J57" s="135"/>
      <c r="K57" s="133"/>
      <c r="L57" s="133"/>
    </row>
    <row r="58" spans="1:12" x14ac:dyDescent="0.15">
      <c r="A58" s="133"/>
      <c r="B58" s="133"/>
      <c r="C58" s="133"/>
      <c r="D58" s="133"/>
      <c r="E58" s="133"/>
      <c r="F58" s="133"/>
      <c r="G58" s="134"/>
      <c r="H58" s="134"/>
      <c r="I58" s="134"/>
      <c r="J58" s="134"/>
      <c r="K58" s="133"/>
      <c r="L58" s="133"/>
    </row>
    <row r="59" spans="1:12" x14ac:dyDescent="0.15">
      <c r="A59" s="133"/>
      <c r="B59" s="133"/>
      <c r="C59" s="133"/>
      <c r="D59" s="133"/>
      <c r="E59" s="133"/>
      <c r="F59" s="133"/>
      <c r="G59" s="134"/>
      <c r="H59" s="134"/>
      <c r="I59" s="134"/>
      <c r="J59" s="134"/>
      <c r="K59" s="133"/>
      <c r="L59" s="133"/>
    </row>
    <row r="60" spans="1:12" x14ac:dyDescent="0.15">
      <c r="A60" s="133"/>
      <c r="B60" s="133"/>
      <c r="C60" s="133"/>
      <c r="D60" s="133"/>
      <c r="E60" s="133"/>
      <c r="F60" s="133"/>
      <c r="G60" s="134"/>
      <c r="H60" s="135"/>
      <c r="I60" s="135"/>
      <c r="J60" s="135"/>
      <c r="K60" s="133"/>
      <c r="L60" s="133"/>
    </row>
    <row r="61" spans="1:12" x14ac:dyDescent="0.15">
      <c r="A61" s="133"/>
      <c r="B61" s="133"/>
      <c r="C61" s="133"/>
      <c r="D61" s="133"/>
      <c r="E61" s="133"/>
      <c r="F61" s="133"/>
      <c r="G61" s="134"/>
      <c r="H61" s="134"/>
      <c r="I61" s="134"/>
      <c r="J61" s="134"/>
      <c r="K61" s="133"/>
      <c r="L61" s="133"/>
    </row>
    <row r="62" spans="1:12" x14ac:dyDescent="0.15">
      <c r="A62" s="104"/>
      <c r="B62" s="104"/>
      <c r="C62" s="104"/>
      <c r="D62" s="104"/>
      <c r="E62" s="104"/>
      <c r="F62" s="104"/>
      <c r="G62" s="136"/>
      <c r="H62" s="136"/>
      <c r="I62" s="136"/>
      <c r="J62" s="136"/>
      <c r="K62" s="133"/>
      <c r="L62" s="133"/>
    </row>
    <row r="63" spans="1:12" x14ac:dyDescent="0.15">
      <c r="A63" s="104"/>
      <c r="B63" s="104"/>
      <c r="C63" s="104"/>
      <c r="D63" s="104"/>
      <c r="E63" s="104"/>
      <c r="F63" s="104"/>
      <c r="G63" s="136"/>
      <c r="H63" s="136"/>
      <c r="I63" s="136"/>
      <c r="J63" s="136"/>
      <c r="K63" s="133"/>
      <c r="L63" s="133"/>
    </row>
    <row r="64" spans="1:12" x14ac:dyDescent="0.15">
      <c r="A64" s="104"/>
      <c r="B64" s="104"/>
      <c r="C64" s="104"/>
      <c r="D64" s="104"/>
      <c r="E64" s="104"/>
      <c r="F64" s="104"/>
      <c r="G64" s="136"/>
      <c r="H64" s="136"/>
      <c r="I64" s="136"/>
      <c r="J64" s="136"/>
      <c r="K64" s="133"/>
      <c r="L64" s="133"/>
    </row>
    <row r="65" spans="1:12" x14ac:dyDescent="0.15">
      <c r="A65" s="104"/>
      <c r="B65" s="104"/>
      <c r="C65" s="104"/>
      <c r="D65" s="104"/>
      <c r="E65" s="104"/>
      <c r="F65" s="104"/>
      <c r="G65" s="136"/>
      <c r="H65" s="136"/>
      <c r="I65" s="136"/>
      <c r="J65" s="136"/>
      <c r="K65" s="133"/>
      <c r="L65" s="133"/>
    </row>
    <row r="66" spans="1:12" x14ac:dyDescent="0.15">
      <c r="A66" s="104"/>
      <c r="B66" s="104"/>
      <c r="C66" s="104"/>
      <c r="D66" s="104"/>
      <c r="E66" s="104"/>
      <c r="F66" s="104"/>
      <c r="G66" s="136"/>
      <c r="H66" s="136"/>
      <c r="I66" s="136"/>
      <c r="J66" s="136"/>
      <c r="K66" s="133"/>
      <c r="L66" s="133"/>
    </row>
    <row r="67" spans="1:12" x14ac:dyDescent="0.15">
      <c r="A67" s="104"/>
      <c r="B67" s="104"/>
      <c r="C67" s="104"/>
      <c r="D67" s="104"/>
      <c r="E67" s="104"/>
      <c r="F67" s="104"/>
      <c r="G67" s="136"/>
      <c r="H67" s="136"/>
      <c r="I67" s="136"/>
      <c r="J67" s="136"/>
      <c r="K67" s="133"/>
      <c r="L67" s="133"/>
    </row>
    <row r="68" spans="1:12" x14ac:dyDescent="0.15">
      <c r="A68" s="104"/>
      <c r="B68" s="104"/>
      <c r="C68" s="104"/>
      <c r="D68" s="104"/>
      <c r="E68" s="104"/>
      <c r="F68" s="104"/>
      <c r="G68" s="136"/>
      <c r="H68" s="136"/>
      <c r="I68" s="136"/>
      <c r="J68" s="136"/>
      <c r="K68" s="133"/>
      <c r="L68" s="133"/>
    </row>
    <row r="69" spans="1:12" x14ac:dyDescent="0.15">
      <c r="A69" s="104"/>
      <c r="B69" s="104"/>
      <c r="C69" s="104"/>
      <c r="D69" s="104"/>
      <c r="E69" s="104"/>
      <c r="F69" s="104"/>
      <c r="G69" s="136"/>
      <c r="H69" s="136"/>
      <c r="I69" s="136"/>
      <c r="J69" s="136"/>
      <c r="K69" s="133"/>
      <c r="L69" s="133"/>
    </row>
    <row r="70" spans="1:12" x14ac:dyDescent="0.15">
      <c r="A70" s="133"/>
      <c r="B70" s="133"/>
      <c r="C70" s="133"/>
      <c r="D70" s="133"/>
      <c r="E70" s="133"/>
      <c r="F70" s="133"/>
      <c r="G70" s="134"/>
      <c r="H70" s="136"/>
      <c r="I70" s="134"/>
      <c r="J70" s="134"/>
      <c r="K70" s="133"/>
      <c r="L70" s="133"/>
    </row>
    <row r="71" spans="1:12" x14ac:dyDescent="0.15">
      <c r="A71" s="134"/>
      <c r="B71" s="134"/>
      <c r="C71" s="133"/>
      <c r="D71" s="133"/>
      <c r="E71" s="133"/>
      <c r="F71" s="133"/>
      <c r="G71" s="134"/>
      <c r="H71" s="136"/>
      <c r="I71" s="134"/>
      <c r="J71" s="134"/>
      <c r="K71" s="133"/>
      <c r="L71" s="133"/>
    </row>
    <row r="72" spans="1:12" x14ac:dyDescent="0.25">
      <c r="A72" s="134"/>
      <c r="B72" s="137"/>
      <c r="C72" s="137"/>
      <c r="D72" s="137"/>
      <c r="E72" s="137"/>
      <c r="F72" s="133"/>
      <c r="G72" s="134"/>
      <c r="H72" s="134"/>
      <c r="I72" s="134"/>
      <c r="J72" s="134"/>
      <c r="K72" s="133"/>
      <c r="L72" s="133"/>
    </row>
    <row r="73" spans="1:12" x14ac:dyDescent="0.15">
      <c r="A73" s="134"/>
      <c r="B73" s="133"/>
      <c r="C73" s="138"/>
      <c r="D73" s="138"/>
      <c r="E73" s="138"/>
      <c r="F73" s="133"/>
      <c r="G73" s="134"/>
      <c r="H73" s="134"/>
      <c r="I73" s="134"/>
      <c r="J73" s="134"/>
      <c r="K73" s="133"/>
      <c r="L73" s="133"/>
    </row>
    <row r="74" spans="1:12" x14ac:dyDescent="0.15">
      <c r="A74" s="134"/>
      <c r="B74" s="139"/>
      <c r="C74" s="139"/>
      <c r="D74" s="139"/>
      <c r="E74" s="133"/>
      <c r="F74" s="133"/>
      <c r="G74" s="134"/>
      <c r="H74" s="134"/>
      <c r="I74" s="134"/>
      <c r="J74" s="134"/>
      <c r="K74" s="133"/>
      <c r="L74" s="133"/>
    </row>
    <row r="75" spans="1:12" x14ac:dyDescent="0.15">
      <c r="A75" s="134"/>
      <c r="B75" s="139"/>
      <c r="C75" s="139"/>
      <c r="D75" s="139"/>
      <c r="E75" s="133"/>
      <c r="F75" s="133"/>
      <c r="G75" s="134"/>
      <c r="H75" s="134"/>
      <c r="I75" s="134"/>
      <c r="J75" s="134"/>
      <c r="K75" s="133"/>
      <c r="L75" s="133"/>
    </row>
    <row r="76" spans="1:12" x14ac:dyDescent="0.15">
      <c r="A76" s="134"/>
      <c r="B76" s="139"/>
      <c r="C76" s="133"/>
      <c r="D76" s="133"/>
      <c r="E76" s="133"/>
      <c r="F76" s="133"/>
      <c r="G76" s="134"/>
      <c r="H76" s="135"/>
      <c r="I76" s="135"/>
      <c r="J76" s="135"/>
      <c r="K76" s="133"/>
      <c r="L76" s="133"/>
    </row>
    <row r="77" spans="1:12" x14ac:dyDescent="0.15">
      <c r="A77" s="134"/>
      <c r="B77" s="139"/>
      <c r="C77" s="133"/>
      <c r="D77" s="133"/>
      <c r="E77" s="133"/>
      <c r="F77" s="133"/>
      <c r="G77" s="134"/>
      <c r="H77" s="135"/>
      <c r="I77" s="135"/>
      <c r="J77" s="135"/>
      <c r="K77" s="133"/>
      <c r="L77" s="133"/>
    </row>
    <row r="78" spans="1:12" x14ac:dyDescent="0.15">
      <c r="A78" s="134"/>
      <c r="B78" s="139"/>
      <c r="C78" s="133"/>
      <c r="D78" s="133"/>
      <c r="E78" s="133"/>
      <c r="F78" s="133"/>
      <c r="G78" s="134"/>
      <c r="H78" s="134"/>
      <c r="I78" s="134"/>
      <c r="J78" s="134"/>
      <c r="K78" s="133"/>
      <c r="L78" s="133"/>
    </row>
    <row r="79" spans="1:12" x14ac:dyDescent="0.15">
      <c r="A79" s="134"/>
      <c r="B79" s="139"/>
      <c r="C79" s="133"/>
      <c r="D79" s="133"/>
      <c r="E79" s="133"/>
      <c r="F79" s="133"/>
      <c r="G79" s="134"/>
      <c r="H79" s="134"/>
      <c r="I79" s="134"/>
      <c r="J79" s="134"/>
      <c r="K79" s="133"/>
      <c r="L79" s="133"/>
    </row>
    <row r="80" spans="1:12" x14ac:dyDescent="0.15">
      <c r="A80" s="134"/>
      <c r="B80" s="139"/>
      <c r="C80" s="133"/>
      <c r="D80" s="133"/>
      <c r="E80" s="133"/>
      <c r="F80" s="133"/>
      <c r="G80" s="134"/>
      <c r="H80" s="134"/>
      <c r="I80" s="134"/>
      <c r="J80" s="134"/>
      <c r="K80" s="133"/>
      <c r="L80" s="133"/>
    </row>
    <row r="81" spans="1:12" x14ac:dyDescent="0.15">
      <c r="A81" s="134"/>
      <c r="B81" s="139"/>
      <c r="C81" s="133"/>
      <c r="D81" s="133"/>
      <c r="E81" s="133"/>
      <c r="F81" s="133"/>
      <c r="G81" s="140"/>
      <c r="H81" s="134"/>
      <c r="I81" s="134"/>
      <c r="J81" s="134"/>
      <c r="K81" s="133"/>
      <c r="L81" s="133"/>
    </row>
    <row r="82" spans="1:12" x14ac:dyDescent="0.15">
      <c r="A82" s="141"/>
      <c r="B82" s="139"/>
      <c r="C82" s="133"/>
      <c r="D82" s="133"/>
      <c r="E82" s="133"/>
      <c r="F82" s="133"/>
      <c r="G82" s="134"/>
      <c r="H82" s="134"/>
      <c r="I82" s="134"/>
      <c r="J82" s="134"/>
      <c r="K82" s="133"/>
      <c r="L82" s="133"/>
    </row>
    <row r="83" spans="1:12" x14ac:dyDescent="0.15">
      <c r="A83" s="134"/>
      <c r="B83" s="139"/>
      <c r="C83" s="133"/>
      <c r="D83" s="133"/>
      <c r="E83" s="133"/>
      <c r="F83" s="133"/>
      <c r="G83" s="134"/>
      <c r="H83" s="134"/>
      <c r="I83" s="134"/>
      <c r="J83" s="134"/>
      <c r="K83" s="133"/>
      <c r="L83" s="133"/>
    </row>
    <row r="84" spans="1:12" x14ac:dyDescent="0.15">
      <c r="A84" s="134"/>
      <c r="B84" s="139"/>
      <c r="C84" s="133"/>
      <c r="D84" s="133"/>
      <c r="E84" s="133"/>
      <c r="F84" s="133"/>
      <c r="G84" s="134"/>
      <c r="H84" s="134"/>
      <c r="I84" s="134"/>
      <c r="J84" s="135"/>
      <c r="K84" s="133"/>
      <c r="L84" s="133"/>
    </row>
    <row r="85" spans="1:12" x14ac:dyDescent="0.15">
      <c r="A85" s="142"/>
      <c r="B85" s="138"/>
      <c r="C85" s="143"/>
      <c r="D85" s="143"/>
      <c r="E85" s="143"/>
      <c r="F85" s="133"/>
      <c r="G85" s="134"/>
      <c r="H85" s="134"/>
      <c r="I85" s="134"/>
      <c r="J85" s="135"/>
      <c r="K85" s="133"/>
      <c r="L85" s="133"/>
    </row>
    <row r="86" spans="1:12" x14ac:dyDescent="0.15">
      <c r="A86" s="133"/>
      <c r="B86" s="128"/>
      <c r="C86" s="244"/>
      <c r="D86" s="244"/>
      <c r="E86" s="244"/>
      <c r="F86" s="133"/>
      <c r="G86" s="134"/>
      <c r="H86" s="134"/>
      <c r="I86" s="134"/>
      <c r="J86" s="135"/>
      <c r="K86" s="133"/>
      <c r="L86" s="133"/>
    </row>
    <row r="87" spans="1:12" x14ac:dyDescent="0.15">
      <c r="A87" s="133"/>
      <c r="B87" s="133"/>
      <c r="C87" s="133"/>
      <c r="D87" s="133"/>
      <c r="E87" s="133"/>
      <c r="F87" s="133"/>
      <c r="G87" s="134"/>
      <c r="H87" s="134"/>
      <c r="I87" s="134"/>
      <c r="J87" s="134"/>
      <c r="K87" s="133"/>
      <c r="L87" s="133"/>
    </row>
    <row r="88" spans="1:12" x14ac:dyDescent="0.15">
      <c r="A88" s="133"/>
      <c r="B88" s="133"/>
      <c r="C88" s="133"/>
      <c r="D88" s="133"/>
      <c r="E88" s="133"/>
      <c r="F88" s="133"/>
      <c r="G88" s="134"/>
      <c r="H88" s="134"/>
      <c r="I88" s="134"/>
      <c r="J88" s="134"/>
      <c r="K88" s="133"/>
      <c r="L88" s="133"/>
    </row>
    <row r="89" spans="1:12" x14ac:dyDescent="0.15">
      <c r="A89" s="133"/>
      <c r="B89" s="133"/>
      <c r="C89" s="133"/>
      <c r="D89" s="133"/>
      <c r="E89" s="133"/>
      <c r="F89" s="133"/>
      <c r="G89" s="134"/>
      <c r="H89" s="134"/>
      <c r="I89" s="134"/>
      <c r="J89" s="134"/>
      <c r="K89" s="133"/>
      <c r="L89" s="133"/>
    </row>
    <row r="90" spans="1:12" x14ac:dyDescent="0.15">
      <c r="A90" s="133"/>
      <c r="B90" s="133"/>
      <c r="C90" s="133"/>
      <c r="D90" s="133"/>
      <c r="E90" s="133"/>
      <c r="F90" s="133"/>
      <c r="G90" s="134"/>
      <c r="H90" s="134"/>
      <c r="I90" s="134"/>
      <c r="J90" s="134"/>
      <c r="K90" s="133"/>
      <c r="L90" s="133"/>
    </row>
    <row r="91" spans="1:12" x14ac:dyDescent="0.15">
      <c r="A91" s="133"/>
      <c r="B91" s="133"/>
      <c r="C91" s="133"/>
      <c r="D91" s="133"/>
      <c r="E91" s="133"/>
      <c r="F91" s="133"/>
      <c r="G91" s="134"/>
      <c r="H91" s="134"/>
      <c r="I91" s="134"/>
      <c r="J91" s="134"/>
      <c r="K91" s="133"/>
      <c r="L91" s="133"/>
    </row>
    <row r="92" spans="1:12" x14ac:dyDescent="0.15">
      <c r="A92" s="133"/>
      <c r="B92" s="133"/>
      <c r="C92" s="133"/>
      <c r="D92" s="133"/>
      <c r="E92" s="133"/>
      <c r="F92" s="133"/>
      <c r="G92" s="134"/>
      <c r="H92" s="134"/>
      <c r="I92" s="134"/>
      <c r="J92" s="134"/>
      <c r="K92" s="133"/>
      <c r="L92" s="133"/>
    </row>
    <row r="93" spans="1:12" x14ac:dyDescent="0.15">
      <c r="A93" s="133"/>
      <c r="B93" s="133"/>
      <c r="C93" s="133"/>
      <c r="D93" s="133"/>
      <c r="E93" s="133"/>
      <c r="F93" s="133"/>
      <c r="G93" s="134"/>
      <c r="H93" s="134"/>
      <c r="I93" s="134"/>
      <c r="J93" s="134"/>
      <c r="K93" s="133"/>
      <c r="L93" s="133"/>
    </row>
    <row r="94" spans="1:12" x14ac:dyDescent="0.15">
      <c r="A94" s="133"/>
      <c r="B94" s="133"/>
      <c r="C94" s="133"/>
      <c r="D94" s="133"/>
      <c r="E94" s="133"/>
      <c r="F94" s="133"/>
      <c r="G94" s="134"/>
      <c r="H94" s="134"/>
      <c r="I94" s="134"/>
      <c r="J94" s="134"/>
      <c r="K94" s="133"/>
      <c r="L94" s="133"/>
    </row>
    <row r="95" spans="1:12" x14ac:dyDescent="0.15">
      <c r="A95" s="133"/>
      <c r="B95" s="133"/>
      <c r="C95" s="133"/>
      <c r="D95" s="133"/>
      <c r="E95" s="133"/>
      <c r="F95" s="133"/>
      <c r="G95" s="134"/>
      <c r="H95" s="134"/>
      <c r="I95" s="134"/>
      <c r="J95" s="134"/>
      <c r="K95" s="133"/>
      <c r="L95" s="133"/>
    </row>
    <row r="96" spans="1:12" x14ac:dyDescent="0.15">
      <c r="A96" s="133"/>
      <c r="B96" s="133"/>
      <c r="C96" s="133"/>
      <c r="D96" s="133"/>
      <c r="E96" s="133"/>
      <c r="F96" s="133"/>
      <c r="G96" s="134"/>
      <c r="H96" s="134"/>
      <c r="I96" s="134"/>
      <c r="J96" s="134"/>
      <c r="K96" s="133"/>
      <c r="L96" s="133"/>
    </row>
    <row r="97" spans="1:12" x14ac:dyDescent="0.15">
      <c r="A97" s="133"/>
      <c r="B97" s="133"/>
      <c r="C97" s="133"/>
      <c r="D97" s="133"/>
      <c r="E97" s="133"/>
      <c r="F97" s="133"/>
      <c r="G97" s="134"/>
      <c r="H97" s="134"/>
      <c r="I97" s="134"/>
      <c r="J97" s="134"/>
      <c r="K97" s="133"/>
      <c r="L97" s="133"/>
    </row>
    <row r="98" spans="1:12" x14ac:dyDescent="0.15">
      <c r="A98" s="133"/>
      <c r="B98" s="133"/>
      <c r="C98" s="133"/>
      <c r="D98" s="133"/>
      <c r="E98" s="133"/>
      <c r="F98" s="133"/>
      <c r="G98" s="134"/>
      <c r="H98" s="134"/>
      <c r="I98" s="134"/>
      <c r="J98" s="134"/>
      <c r="K98" s="133"/>
      <c r="L98" s="133"/>
    </row>
    <row r="99" spans="1:12" x14ac:dyDescent="0.15">
      <c r="A99" s="133"/>
      <c r="B99" s="133"/>
      <c r="C99" s="133"/>
      <c r="D99" s="133"/>
      <c r="E99" s="133"/>
      <c r="F99" s="133"/>
      <c r="G99" s="134"/>
      <c r="H99" s="134"/>
      <c r="I99" s="134"/>
      <c r="J99" s="134"/>
      <c r="K99" s="133"/>
      <c r="L99" s="133"/>
    </row>
    <row r="100" spans="1:12" x14ac:dyDescent="0.15">
      <c r="A100" s="133"/>
      <c r="B100" s="133"/>
      <c r="C100" s="133"/>
      <c r="D100" s="133"/>
      <c r="E100" s="133"/>
      <c r="F100" s="133"/>
      <c r="G100" s="134"/>
      <c r="H100" s="134"/>
      <c r="I100" s="134"/>
      <c r="J100" s="134"/>
      <c r="K100" s="133"/>
      <c r="L100" s="133"/>
    </row>
    <row r="101" spans="1:12" x14ac:dyDescent="0.15">
      <c r="A101" s="133"/>
      <c r="B101" s="133"/>
      <c r="C101" s="133"/>
      <c r="D101" s="133"/>
      <c r="E101" s="133"/>
      <c r="F101" s="133"/>
      <c r="G101" s="134"/>
      <c r="H101" s="134"/>
      <c r="I101" s="134"/>
      <c r="J101" s="134"/>
      <c r="K101" s="133"/>
      <c r="L101" s="133"/>
    </row>
    <row r="102" spans="1:12" x14ac:dyDescent="0.15">
      <c r="A102" s="133"/>
      <c r="B102" s="133"/>
      <c r="C102" s="133"/>
      <c r="D102" s="133"/>
      <c r="E102" s="133"/>
      <c r="F102" s="133"/>
      <c r="G102" s="134"/>
      <c r="H102" s="134"/>
      <c r="I102" s="134"/>
      <c r="J102" s="134"/>
      <c r="K102" s="133"/>
      <c r="L102" s="133"/>
    </row>
    <row r="103" spans="1:12" x14ac:dyDescent="0.15">
      <c r="A103" s="133"/>
      <c r="B103" s="133"/>
      <c r="C103" s="133"/>
      <c r="D103" s="133"/>
      <c r="E103" s="133"/>
      <c r="F103" s="133"/>
      <c r="G103" s="134"/>
      <c r="H103" s="134"/>
      <c r="I103" s="134"/>
      <c r="J103" s="134"/>
      <c r="K103" s="133"/>
      <c r="L103" s="133"/>
    </row>
    <row r="104" spans="1:12" x14ac:dyDescent="0.15">
      <c r="A104" s="133"/>
      <c r="B104" s="133"/>
      <c r="C104" s="133"/>
      <c r="D104" s="133"/>
      <c r="E104" s="133"/>
      <c r="F104" s="133"/>
      <c r="G104" s="134"/>
      <c r="H104" s="134"/>
      <c r="I104" s="134"/>
      <c r="J104" s="134"/>
      <c r="K104" s="133"/>
      <c r="L104" s="133"/>
    </row>
    <row r="105" spans="1:12" x14ac:dyDescent="0.15">
      <c r="A105" s="133"/>
      <c r="B105" s="133"/>
      <c r="C105" s="133"/>
      <c r="D105" s="133"/>
      <c r="E105" s="133"/>
      <c r="F105" s="133"/>
      <c r="G105" s="134"/>
      <c r="H105" s="134"/>
      <c r="I105" s="134"/>
      <c r="J105" s="134"/>
      <c r="K105" s="133"/>
      <c r="L105" s="133"/>
    </row>
    <row r="106" spans="1:12" x14ac:dyDescent="0.15">
      <c r="A106" s="133"/>
      <c r="B106" s="133"/>
      <c r="C106" s="133"/>
      <c r="D106" s="133"/>
      <c r="E106" s="133"/>
      <c r="F106" s="133"/>
      <c r="G106" s="134"/>
      <c r="H106" s="134"/>
      <c r="I106" s="134"/>
      <c r="J106" s="134"/>
      <c r="K106" s="133"/>
      <c r="L106" s="133"/>
    </row>
    <row r="107" spans="1:12" x14ac:dyDescent="0.15">
      <c r="A107" s="133"/>
      <c r="B107" s="133"/>
      <c r="C107" s="133"/>
      <c r="D107" s="133"/>
      <c r="E107" s="133"/>
      <c r="F107" s="133"/>
      <c r="G107" s="134"/>
      <c r="H107" s="134"/>
      <c r="I107" s="134"/>
      <c r="J107" s="134"/>
      <c r="K107" s="133"/>
      <c r="L107" s="133"/>
    </row>
    <row r="108" spans="1:12" x14ac:dyDescent="0.15">
      <c r="A108" s="133"/>
      <c r="B108" s="133"/>
      <c r="C108" s="133"/>
      <c r="D108" s="133"/>
      <c r="E108" s="133"/>
      <c r="F108" s="133"/>
      <c r="G108" s="134"/>
      <c r="H108" s="134"/>
      <c r="I108" s="134"/>
      <c r="J108" s="134"/>
      <c r="K108" s="133"/>
      <c r="L108" s="133"/>
    </row>
    <row r="109" spans="1:12" x14ac:dyDescent="0.15">
      <c r="A109" s="133"/>
      <c r="B109" s="133"/>
      <c r="C109" s="133"/>
      <c r="D109" s="133"/>
      <c r="E109" s="133"/>
      <c r="F109" s="133"/>
      <c r="G109" s="134"/>
      <c r="H109" s="134"/>
      <c r="I109" s="134"/>
      <c r="J109" s="134"/>
      <c r="K109" s="133"/>
      <c r="L109" s="133"/>
    </row>
    <row r="110" spans="1:12" x14ac:dyDescent="0.15">
      <c r="A110" s="133"/>
      <c r="B110" s="133"/>
      <c r="C110" s="133"/>
      <c r="D110" s="133"/>
      <c r="E110" s="133"/>
      <c r="F110" s="133"/>
      <c r="G110" s="134"/>
      <c r="H110" s="134"/>
      <c r="I110" s="134"/>
      <c r="J110" s="134"/>
      <c r="K110" s="133"/>
      <c r="L110" s="133"/>
    </row>
    <row r="111" spans="1:12" x14ac:dyDescent="0.15">
      <c r="A111" s="133"/>
      <c r="B111" s="133"/>
      <c r="C111" s="133"/>
      <c r="D111" s="133"/>
      <c r="E111" s="133"/>
      <c r="F111" s="133"/>
      <c r="G111" s="134"/>
      <c r="H111" s="134"/>
      <c r="I111" s="134"/>
      <c r="J111" s="134"/>
      <c r="K111" s="133"/>
      <c r="L111" s="133"/>
    </row>
    <row r="112" spans="1:12" x14ac:dyDescent="0.15">
      <c r="A112" s="133"/>
      <c r="B112" s="133"/>
      <c r="C112" s="133"/>
      <c r="D112" s="133"/>
      <c r="E112" s="133"/>
      <c r="F112" s="133"/>
      <c r="G112" s="134"/>
      <c r="H112" s="134"/>
      <c r="I112" s="134"/>
      <c r="J112" s="134"/>
      <c r="K112" s="133"/>
      <c r="L112" s="133"/>
    </row>
    <row r="113" spans="1:12" x14ac:dyDescent="0.15">
      <c r="A113" s="133"/>
      <c r="B113" s="133"/>
      <c r="C113" s="133"/>
      <c r="D113" s="133"/>
      <c r="E113" s="133"/>
      <c r="F113" s="133"/>
      <c r="G113" s="134"/>
      <c r="H113" s="134"/>
      <c r="I113" s="134"/>
      <c r="J113" s="134"/>
      <c r="K113" s="133"/>
      <c r="L113" s="133"/>
    </row>
    <row r="114" spans="1:12" x14ac:dyDescent="0.15">
      <c r="A114" s="133"/>
      <c r="B114" s="133"/>
      <c r="C114" s="133"/>
      <c r="D114" s="133"/>
      <c r="E114" s="133"/>
      <c r="F114" s="133"/>
      <c r="G114" s="134"/>
      <c r="H114" s="134"/>
      <c r="I114" s="134"/>
      <c r="J114" s="134"/>
      <c r="K114" s="133"/>
      <c r="L114" s="133"/>
    </row>
    <row r="115" spans="1:12" x14ac:dyDescent="0.15">
      <c r="A115" s="133"/>
      <c r="B115" s="133"/>
      <c r="C115" s="133"/>
      <c r="D115" s="133"/>
      <c r="E115" s="133"/>
      <c r="F115" s="133"/>
      <c r="G115" s="134"/>
      <c r="H115" s="134"/>
      <c r="I115" s="134"/>
      <c r="J115" s="134"/>
      <c r="K115" s="133"/>
      <c r="L115" s="133"/>
    </row>
    <row r="116" spans="1:12" x14ac:dyDescent="0.15">
      <c r="A116" s="133"/>
      <c r="B116" s="133"/>
      <c r="C116" s="133"/>
      <c r="D116" s="133"/>
      <c r="E116" s="133"/>
      <c r="F116" s="133"/>
      <c r="G116" s="134"/>
      <c r="H116" s="134"/>
      <c r="I116" s="134"/>
      <c r="J116" s="134"/>
      <c r="K116" s="133"/>
      <c r="L116" s="133"/>
    </row>
    <row r="117" spans="1:12" x14ac:dyDescent="0.15">
      <c r="A117" s="133"/>
      <c r="B117" s="133"/>
      <c r="C117" s="133"/>
      <c r="D117" s="133"/>
      <c r="E117" s="133"/>
      <c r="F117" s="133"/>
      <c r="G117" s="134"/>
      <c r="H117" s="134"/>
      <c r="I117" s="134"/>
      <c r="J117" s="134"/>
      <c r="K117" s="133"/>
      <c r="L117" s="133"/>
    </row>
    <row r="118" spans="1:12" x14ac:dyDescent="0.15">
      <c r="A118" s="133"/>
      <c r="B118" s="133"/>
      <c r="C118" s="133"/>
      <c r="D118" s="133"/>
      <c r="E118" s="133"/>
      <c r="F118" s="133"/>
      <c r="G118" s="134"/>
      <c r="H118" s="134"/>
      <c r="I118" s="134"/>
      <c r="J118" s="134"/>
      <c r="K118" s="133"/>
      <c r="L118" s="133"/>
    </row>
    <row r="119" spans="1:12" x14ac:dyDescent="0.15">
      <c r="A119" s="133"/>
      <c r="B119" s="133"/>
      <c r="C119" s="133"/>
      <c r="D119" s="133"/>
      <c r="E119" s="133"/>
      <c r="F119" s="133"/>
      <c r="G119" s="134"/>
      <c r="H119" s="134"/>
      <c r="I119" s="134"/>
      <c r="J119" s="134"/>
      <c r="K119" s="133"/>
      <c r="L119" s="133"/>
    </row>
    <row r="120" spans="1:12" x14ac:dyDescent="0.15">
      <c r="A120" s="133"/>
      <c r="B120" s="133"/>
      <c r="C120" s="133"/>
      <c r="D120" s="133"/>
      <c r="E120" s="133"/>
      <c r="F120" s="133"/>
      <c r="G120" s="134"/>
      <c r="H120" s="134"/>
      <c r="I120" s="134"/>
      <c r="J120" s="134"/>
      <c r="K120" s="133"/>
      <c r="L120" s="133"/>
    </row>
    <row r="121" spans="1:12" x14ac:dyDescent="0.15">
      <c r="A121" s="133"/>
      <c r="B121" s="133"/>
      <c r="C121" s="133"/>
      <c r="D121" s="133"/>
      <c r="E121" s="133"/>
      <c r="F121" s="133"/>
      <c r="G121" s="134"/>
      <c r="H121" s="134"/>
      <c r="I121" s="134"/>
      <c r="J121" s="134"/>
      <c r="K121" s="133"/>
      <c r="L121" s="133"/>
    </row>
    <row r="122" spans="1:12" x14ac:dyDescent="0.15">
      <c r="A122" s="133"/>
      <c r="B122" s="133"/>
      <c r="C122" s="133"/>
      <c r="D122" s="133"/>
      <c r="E122" s="133"/>
      <c r="F122" s="133"/>
      <c r="G122" s="134"/>
      <c r="H122" s="134"/>
      <c r="I122" s="134"/>
      <c r="J122" s="134"/>
      <c r="K122" s="133"/>
      <c r="L122" s="133"/>
    </row>
    <row r="123" spans="1:12" x14ac:dyDescent="0.15">
      <c r="A123" s="133"/>
      <c r="B123" s="133"/>
      <c r="C123" s="133"/>
      <c r="D123" s="133"/>
      <c r="E123" s="133"/>
      <c r="F123" s="133"/>
      <c r="G123" s="134"/>
      <c r="H123" s="134"/>
      <c r="I123" s="134"/>
      <c r="J123" s="134"/>
      <c r="K123" s="133"/>
      <c r="L123" s="133"/>
    </row>
    <row r="124" spans="1:12" x14ac:dyDescent="0.15">
      <c r="A124" s="133"/>
      <c r="B124" s="133"/>
      <c r="C124" s="133"/>
      <c r="D124" s="133"/>
      <c r="E124" s="133"/>
      <c r="F124" s="133"/>
      <c r="G124" s="134"/>
      <c r="H124" s="134"/>
      <c r="I124" s="134"/>
      <c r="J124" s="134"/>
      <c r="K124" s="133"/>
      <c r="L124" s="133"/>
    </row>
    <row r="125" spans="1:12" x14ac:dyDescent="0.15">
      <c r="A125" s="133"/>
      <c r="B125" s="133"/>
      <c r="C125" s="133"/>
      <c r="D125" s="133"/>
      <c r="E125" s="133"/>
      <c r="F125" s="133"/>
      <c r="G125" s="134"/>
      <c r="H125" s="134"/>
      <c r="I125" s="134"/>
      <c r="J125" s="134"/>
      <c r="K125" s="133"/>
      <c r="L125" s="133"/>
    </row>
    <row r="126" spans="1:12" x14ac:dyDescent="0.15">
      <c r="A126" s="133"/>
      <c r="B126" s="133"/>
      <c r="C126" s="133"/>
      <c r="D126" s="133"/>
      <c r="E126" s="133"/>
      <c r="F126" s="133"/>
      <c r="G126" s="134"/>
      <c r="H126" s="134"/>
      <c r="I126" s="134"/>
      <c r="J126" s="134"/>
      <c r="K126" s="133"/>
      <c r="L126" s="133"/>
    </row>
    <row r="127" spans="1:12" x14ac:dyDescent="0.15">
      <c r="A127" s="133"/>
      <c r="B127" s="133"/>
      <c r="C127" s="133"/>
      <c r="D127" s="133"/>
      <c r="E127" s="133"/>
      <c r="F127" s="133"/>
      <c r="G127" s="134"/>
      <c r="H127" s="134"/>
      <c r="I127" s="134"/>
      <c r="J127" s="134"/>
      <c r="K127" s="133"/>
      <c r="L127" s="133"/>
    </row>
    <row r="128" spans="1:12" x14ac:dyDescent="0.15">
      <c r="A128" s="133"/>
      <c r="B128" s="133"/>
      <c r="C128" s="133"/>
      <c r="D128" s="133"/>
      <c r="E128" s="133"/>
      <c r="F128" s="133"/>
      <c r="G128" s="134"/>
      <c r="H128" s="134"/>
      <c r="I128" s="134"/>
      <c r="J128" s="134"/>
      <c r="K128" s="133"/>
      <c r="L128" s="133"/>
    </row>
    <row r="129" spans="1:12" x14ac:dyDescent="0.15">
      <c r="A129" s="133"/>
      <c r="B129" s="133"/>
      <c r="C129" s="133"/>
      <c r="D129" s="133"/>
      <c r="E129" s="133"/>
      <c r="F129" s="133"/>
      <c r="G129" s="134"/>
      <c r="H129" s="134"/>
      <c r="I129" s="134"/>
      <c r="J129" s="134"/>
      <c r="K129" s="133"/>
      <c r="L129" s="133"/>
    </row>
    <row r="130" spans="1:12" x14ac:dyDescent="0.15">
      <c r="A130" s="133"/>
      <c r="B130" s="133"/>
      <c r="C130" s="133"/>
      <c r="D130" s="133"/>
      <c r="E130" s="133"/>
      <c r="F130" s="133"/>
      <c r="G130" s="134"/>
      <c r="H130" s="134"/>
      <c r="I130" s="134"/>
      <c r="J130" s="134"/>
      <c r="K130" s="133"/>
      <c r="L130" s="133"/>
    </row>
    <row r="131" spans="1:12" x14ac:dyDescent="0.15">
      <c r="A131" s="133"/>
      <c r="B131" s="133"/>
      <c r="C131" s="133"/>
      <c r="D131" s="133"/>
      <c r="E131" s="133"/>
      <c r="F131" s="133"/>
      <c r="G131" s="134"/>
      <c r="H131" s="134"/>
      <c r="I131" s="134"/>
      <c r="J131" s="134"/>
      <c r="K131" s="133"/>
      <c r="L131" s="133"/>
    </row>
    <row r="132" spans="1:12" x14ac:dyDescent="0.15">
      <c r="A132" s="133"/>
      <c r="B132" s="133"/>
      <c r="C132" s="133"/>
      <c r="D132" s="133"/>
      <c r="E132" s="133"/>
      <c r="F132" s="133"/>
      <c r="G132" s="134"/>
      <c r="H132" s="134"/>
      <c r="I132" s="134"/>
      <c r="J132" s="134"/>
      <c r="K132" s="133"/>
      <c r="L132" s="133"/>
    </row>
    <row r="133" spans="1:12" x14ac:dyDescent="0.15">
      <c r="A133" s="133"/>
      <c r="B133" s="133"/>
      <c r="C133" s="133"/>
      <c r="D133" s="133"/>
      <c r="E133" s="133"/>
      <c r="F133" s="133"/>
      <c r="G133" s="134"/>
      <c r="H133" s="134"/>
      <c r="I133" s="134"/>
      <c r="J133" s="134"/>
      <c r="K133" s="133"/>
      <c r="L133" s="133"/>
    </row>
    <row r="134" spans="1:12" x14ac:dyDescent="0.15">
      <c r="A134" s="133"/>
      <c r="B134" s="133"/>
      <c r="C134" s="133"/>
      <c r="D134" s="133"/>
      <c r="E134" s="133"/>
      <c r="F134" s="133"/>
      <c r="G134" s="134"/>
      <c r="H134" s="134"/>
      <c r="I134" s="134"/>
      <c r="J134" s="134"/>
      <c r="K134" s="133"/>
      <c r="L134" s="133"/>
    </row>
    <row r="135" spans="1:12" x14ac:dyDescent="0.15">
      <c r="A135" s="133"/>
      <c r="B135" s="133"/>
      <c r="C135" s="133"/>
      <c r="D135" s="133"/>
      <c r="E135" s="133"/>
      <c r="F135" s="133"/>
      <c r="G135" s="134"/>
      <c r="H135" s="134"/>
      <c r="I135" s="134"/>
      <c r="J135" s="134"/>
      <c r="K135" s="133"/>
      <c r="L135" s="133"/>
    </row>
    <row r="136" spans="1:12" x14ac:dyDescent="0.15">
      <c r="A136" s="133"/>
      <c r="B136" s="133"/>
      <c r="C136" s="133"/>
      <c r="D136" s="133"/>
      <c r="E136" s="133"/>
      <c r="F136" s="133"/>
      <c r="G136" s="134"/>
      <c r="H136" s="134"/>
      <c r="I136" s="134"/>
      <c r="J136" s="134"/>
      <c r="K136" s="133"/>
      <c r="L136" s="133"/>
    </row>
    <row r="137" spans="1:12" x14ac:dyDescent="0.15">
      <c r="A137" s="133"/>
      <c r="B137" s="133"/>
      <c r="C137" s="133"/>
      <c r="D137" s="133"/>
      <c r="E137" s="133"/>
      <c r="F137" s="133"/>
      <c r="G137" s="134"/>
      <c r="H137" s="134"/>
      <c r="I137" s="134"/>
      <c r="J137" s="134"/>
      <c r="K137" s="133"/>
      <c r="L137" s="133"/>
    </row>
    <row r="138" spans="1:12" x14ac:dyDescent="0.15">
      <c r="A138" s="133"/>
      <c r="B138" s="133"/>
      <c r="C138" s="133"/>
      <c r="D138" s="133"/>
      <c r="E138" s="133"/>
      <c r="F138" s="133"/>
      <c r="G138" s="134"/>
      <c r="H138" s="134"/>
      <c r="I138" s="134"/>
      <c r="J138" s="134"/>
      <c r="K138" s="133"/>
      <c r="L138" s="133"/>
    </row>
    <row r="139" spans="1:12" x14ac:dyDescent="0.15">
      <c r="A139" s="133"/>
      <c r="B139" s="133"/>
      <c r="C139" s="133"/>
      <c r="D139" s="133"/>
      <c r="E139" s="133"/>
      <c r="F139" s="133"/>
      <c r="G139" s="134"/>
      <c r="H139" s="134"/>
      <c r="I139" s="134"/>
      <c r="J139" s="134"/>
      <c r="K139" s="133"/>
      <c r="L139" s="133"/>
    </row>
    <row r="140" spans="1:12" x14ac:dyDescent="0.15">
      <c r="A140" s="133"/>
      <c r="B140" s="133"/>
      <c r="C140" s="133"/>
      <c r="D140" s="133"/>
      <c r="E140" s="133"/>
      <c r="F140" s="133"/>
      <c r="G140" s="134"/>
      <c r="H140" s="134"/>
      <c r="I140" s="134"/>
      <c r="J140" s="134"/>
      <c r="K140" s="133"/>
      <c r="L140" s="133"/>
    </row>
    <row r="141" spans="1:12" x14ac:dyDescent="0.15">
      <c r="A141" s="133"/>
      <c r="B141" s="133"/>
      <c r="C141" s="133"/>
      <c r="D141" s="133"/>
      <c r="E141" s="133"/>
      <c r="F141" s="133"/>
      <c r="G141" s="134"/>
      <c r="H141" s="134"/>
      <c r="I141" s="134"/>
      <c r="J141" s="134"/>
      <c r="K141" s="133"/>
      <c r="L141" s="133"/>
    </row>
    <row r="142" spans="1:12" x14ac:dyDescent="0.15">
      <c r="A142" s="133"/>
      <c r="B142" s="133"/>
      <c r="C142" s="133"/>
      <c r="D142" s="133"/>
      <c r="E142" s="133"/>
      <c r="F142" s="133"/>
      <c r="G142" s="134"/>
      <c r="H142" s="134"/>
      <c r="I142" s="134"/>
      <c r="J142" s="134"/>
      <c r="K142" s="133"/>
      <c r="L142" s="133"/>
    </row>
    <row r="143" spans="1:12" x14ac:dyDescent="0.15">
      <c r="A143" s="133"/>
      <c r="B143" s="133"/>
      <c r="C143" s="133"/>
      <c r="D143" s="133"/>
      <c r="E143" s="133"/>
      <c r="F143" s="133"/>
      <c r="G143" s="134"/>
      <c r="H143" s="134"/>
      <c r="I143" s="134"/>
      <c r="J143" s="134"/>
      <c r="K143" s="133"/>
      <c r="L143" s="133"/>
    </row>
    <row r="144" spans="1:12" x14ac:dyDescent="0.15">
      <c r="A144" s="133"/>
      <c r="B144" s="133"/>
      <c r="C144" s="133"/>
      <c r="D144" s="133"/>
      <c r="E144" s="133"/>
      <c r="F144" s="133"/>
      <c r="G144" s="134"/>
      <c r="H144" s="134"/>
      <c r="I144" s="134"/>
      <c r="J144" s="134"/>
      <c r="K144" s="133"/>
      <c r="L144" s="133"/>
    </row>
    <row r="145" spans="1:12" x14ac:dyDescent="0.15">
      <c r="A145" s="133"/>
      <c r="B145" s="133"/>
      <c r="C145" s="133"/>
      <c r="D145" s="133"/>
      <c r="E145" s="133"/>
      <c r="F145" s="133"/>
      <c r="G145" s="134"/>
      <c r="H145" s="134"/>
      <c r="I145" s="134"/>
      <c r="J145" s="134"/>
      <c r="K145" s="133"/>
      <c r="L145" s="133"/>
    </row>
    <row r="146" spans="1:12" x14ac:dyDescent="0.15">
      <c r="A146" s="133"/>
      <c r="B146" s="133"/>
      <c r="C146" s="133"/>
      <c r="D146" s="133"/>
      <c r="E146" s="133"/>
      <c r="F146" s="133"/>
      <c r="G146" s="134"/>
      <c r="H146" s="134"/>
      <c r="I146" s="134"/>
      <c r="J146" s="134"/>
      <c r="K146" s="133"/>
      <c r="L146" s="133"/>
    </row>
    <row r="147" spans="1:12" x14ac:dyDescent="0.15">
      <c r="A147" s="133"/>
      <c r="B147" s="133"/>
      <c r="C147" s="133"/>
      <c r="D147" s="133"/>
      <c r="E147" s="133"/>
      <c r="F147" s="133"/>
      <c r="G147" s="134"/>
      <c r="H147" s="134"/>
      <c r="I147" s="134"/>
      <c r="J147" s="134"/>
      <c r="K147" s="133"/>
      <c r="L147" s="133"/>
    </row>
    <row r="148" spans="1:12" x14ac:dyDescent="0.15">
      <c r="A148" s="133"/>
      <c r="B148" s="133"/>
      <c r="C148" s="133"/>
      <c r="D148" s="133"/>
      <c r="E148" s="133"/>
      <c r="F148" s="133"/>
      <c r="G148" s="134"/>
      <c r="H148" s="134"/>
      <c r="I148" s="134"/>
      <c r="J148" s="134"/>
      <c r="K148" s="133"/>
      <c r="L148" s="133"/>
    </row>
    <row r="149" spans="1:12" x14ac:dyDescent="0.15">
      <c r="A149" s="133"/>
      <c r="B149" s="133"/>
      <c r="C149" s="133"/>
      <c r="D149" s="133"/>
      <c r="E149" s="133"/>
      <c r="F149" s="133"/>
      <c r="G149" s="134"/>
      <c r="H149" s="134"/>
      <c r="I149" s="134"/>
      <c r="J149" s="134"/>
      <c r="K149" s="133"/>
      <c r="L149" s="133"/>
    </row>
    <row r="150" spans="1:12" x14ac:dyDescent="0.15">
      <c r="A150" s="133"/>
      <c r="B150" s="133"/>
      <c r="C150" s="133"/>
      <c r="D150" s="133"/>
      <c r="E150" s="133"/>
      <c r="F150" s="133"/>
      <c r="G150" s="134"/>
      <c r="H150" s="134"/>
      <c r="I150" s="134"/>
      <c r="J150" s="134"/>
      <c r="K150" s="133"/>
      <c r="L150" s="133"/>
    </row>
    <row r="151" spans="1:12" x14ac:dyDescent="0.15">
      <c r="A151" s="133"/>
      <c r="B151" s="133"/>
      <c r="C151" s="133"/>
      <c r="D151" s="133"/>
      <c r="E151" s="133"/>
      <c r="F151" s="133"/>
      <c r="G151" s="134"/>
      <c r="H151" s="134"/>
      <c r="I151" s="134"/>
      <c r="J151" s="134"/>
      <c r="K151" s="133"/>
      <c r="L151" s="133"/>
    </row>
    <row r="152" spans="1:12" x14ac:dyDescent="0.15">
      <c r="A152" s="133"/>
      <c r="B152" s="133"/>
      <c r="C152" s="133"/>
      <c r="D152" s="133"/>
      <c r="E152" s="133"/>
      <c r="F152" s="133"/>
      <c r="G152" s="134"/>
      <c r="H152" s="134"/>
      <c r="I152" s="134"/>
      <c r="J152" s="134"/>
      <c r="K152" s="133"/>
      <c r="L152" s="133"/>
    </row>
    <row r="153" spans="1:12" x14ac:dyDescent="0.15">
      <c r="A153" s="133"/>
      <c r="B153" s="133"/>
      <c r="C153" s="133"/>
      <c r="D153" s="133"/>
      <c r="E153" s="133"/>
      <c r="F153" s="133"/>
      <c r="G153" s="134"/>
      <c r="H153" s="134"/>
      <c r="I153" s="134"/>
      <c r="J153" s="134"/>
      <c r="K153" s="133"/>
      <c r="L153" s="133"/>
    </row>
    <row r="154" spans="1:12" x14ac:dyDescent="0.15">
      <c r="A154" s="133"/>
      <c r="B154" s="133"/>
      <c r="C154" s="133"/>
      <c r="D154" s="133"/>
      <c r="E154" s="133"/>
      <c r="F154" s="133"/>
      <c r="G154" s="134"/>
      <c r="H154" s="134"/>
      <c r="I154" s="134"/>
      <c r="J154" s="134"/>
      <c r="K154" s="133"/>
      <c r="L154" s="133"/>
    </row>
    <row r="155" spans="1:12" x14ac:dyDescent="0.15">
      <c r="A155" s="133"/>
      <c r="B155" s="133"/>
      <c r="C155" s="133"/>
      <c r="D155" s="133"/>
      <c r="E155" s="133"/>
      <c r="F155" s="133"/>
      <c r="G155" s="134"/>
      <c r="H155" s="134"/>
      <c r="I155" s="134"/>
      <c r="J155" s="134"/>
      <c r="K155" s="133"/>
      <c r="L155" s="133"/>
    </row>
    <row r="156" spans="1:12" x14ac:dyDescent="0.15">
      <c r="A156" s="133"/>
      <c r="B156" s="133"/>
      <c r="C156" s="133"/>
      <c r="D156" s="133"/>
      <c r="E156" s="133"/>
      <c r="F156" s="133"/>
      <c r="G156" s="134"/>
      <c r="H156" s="134"/>
      <c r="I156" s="134"/>
      <c r="J156" s="134"/>
      <c r="K156" s="133"/>
      <c r="L156" s="133"/>
    </row>
    <row r="157" spans="1:12" x14ac:dyDescent="0.15">
      <c r="A157" s="133"/>
      <c r="B157" s="133"/>
      <c r="C157" s="133"/>
      <c r="D157" s="133"/>
      <c r="E157" s="133"/>
      <c r="F157" s="133"/>
      <c r="G157" s="134"/>
      <c r="H157" s="134"/>
      <c r="I157" s="134"/>
      <c r="J157" s="134"/>
      <c r="K157" s="133"/>
      <c r="L157" s="133"/>
    </row>
    <row r="158" spans="1:12" x14ac:dyDescent="0.15">
      <c r="A158" s="133"/>
      <c r="B158" s="133"/>
      <c r="C158" s="133"/>
      <c r="D158" s="133"/>
      <c r="E158" s="133"/>
      <c r="F158" s="133"/>
      <c r="G158" s="134"/>
      <c r="H158" s="134"/>
      <c r="I158" s="134"/>
      <c r="J158" s="134"/>
      <c r="K158" s="133"/>
      <c r="L158" s="133"/>
    </row>
    <row r="159" spans="1:12" x14ac:dyDescent="0.15">
      <c r="A159" s="133"/>
      <c r="B159" s="133"/>
      <c r="C159" s="133"/>
      <c r="D159" s="133"/>
      <c r="E159" s="133"/>
      <c r="F159" s="133"/>
      <c r="G159" s="134"/>
      <c r="H159" s="134"/>
      <c r="I159" s="134"/>
      <c r="J159" s="134"/>
      <c r="K159" s="133"/>
      <c r="L159" s="133"/>
    </row>
    <row r="160" spans="1:12" x14ac:dyDescent="0.15">
      <c r="A160" s="133"/>
      <c r="B160" s="133"/>
      <c r="C160" s="133"/>
      <c r="D160" s="133"/>
      <c r="E160" s="133"/>
      <c r="F160" s="133"/>
      <c r="G160" s="134"/>
      <c r="H160" s="134"/>
      <c r="I160" s="134"/>
      <c r="J160" s="134"/>
      <c r="K160" s="133"/>
      <c r="L160" s="133"/>
    </row>
    <row r="161" spans="1:12" x14ac:dyDescent="0.15">
      <c r="A161" s="133"/>
      <c r="B161" s="133"/>
      <c r="C161" s="133"/>
      <c r="D161" s="133"/>
      <c r="E161" s="133"/>
      <c r="F161" s="133"/>
      <c r="G161" s="134"/>
      <c r="H161" s="134"/>
      <c r="I161" s="134"/>
      <c r="J161" s="134"/>
      <c r="K161" s="133"/>
      <c r="L161" s="133"/>
    </row>
    <row r="162" spans="1:12" x14ac:dyDescent="0.15">
      <c r="A162" s="133"/>
      <c r="B162" s="133"/>
      <c r="C162" s="133"/>
      <c r="D162" s="133"/>
      <c r="E162" s="133"/>
      <c r="F162" s="133"/>
      <c r="G162" s="134"/>
      <c r="H162" s="134"/>
      <c r="I162" s="134"/>
      <c r="J162" s="134"/>
      <c r="K162" s="133"/>
      <c r="L162" s="133"/>
    </row>
    <row r="163" spans="1:12" x14ac:dyDescent="0.15">
      <c r="A163" s="133"/>
      <c r="B163" s="133"/>
      <c r="C163" s="133"/>
      <c r="D163" s="133"/>
      <c r="E163" s="133"/>
      <c r="F163" s="133"/>
      <c r="G163" s="134"/>
      <c r="H163" s="134"/>
      <c r="I163" s="134"/>
      <c r="J163" s="134"/>
      <c r="K163" s="133"/>
      <c r="L163" s="133"/>
    </row>
    <row r="164" spans="1:12" x14ac:dyDescent="0.15">
      <c r="A164" s="133"/>
      <c r="B164" s="133"/>
      <c r="C164" s="133"/>
      <c r="D164" s="133"/>
      <c r="E164" s="133"/>
      <c r="F164" s="133"/>
      <c r="G164" s="134"/>
      <c r="H164" s="134"/>
      <c r="I164" s="134"/>
      <c r="J164" s="134"/>
      <c r="K164" s="133"/>
      <c r="L164" s="133"/>
    </row>
    <row r="165" spans="1:12" x14ac:dyDescent="0.15">
      <c r="A165" s="133"/>
      <c r="B165" s="133"/>
      <c r="C165" s="133"/>
      <c r="D165" s="133"/>
      <c r="E165" s="133"/>
      <c r="F165" s="133"/>
      <c r="G165" s="134"/>
      <c r="H165" s="134"/>
      <c r="I165" s="134"/>
      <c r="J165" s="134"/>
      <c r="K165" s="133"/>
      <c r="L165" s="133"/>
    </row>
    <row r="166" spans="1:12" x14ac:dyDescent="0.15">
      <c r="A166" s="133"/>
      <c r="B166" s="133"/>
      <c r="C166" s="133"/>
      <c r="D166" s="133"/>
      <c r="E166" s="133"/>
      <c r="F166" s="133"/>
      <c r="G166" s="134"/>
      <c r="H166" s="134"/>
      <c r="I166" s="134"/>
      <c r="J166" s="134"/>
      <c r="K166" s="133"/>
      <c r="L166" s="133"/>
    </row>
    <row r="167" spans="1:12" x14ac:dyDescent="0.15">
      <c r="A167" s="133"/>
      <c r="B167" s="133"/>
      <c r="C167" s="133"/>
      <c r="D167" s="133"/>
      <c r="E167" s="133"/>
      <c r="F167" s="133"/>
      <c r="G167" s="134"/>
      <c r="H167" s="134"/>
      <c r="I167" s="134"/>
      <c r="J167" s="134"/>
      <c r="K167" s="133"/>
      <c r="L167" s="133"/>
    </row>
    <row r="168" spans="1:12" x14ac:dyDescent="0.15">
      <c r="A168" s="133"/>
      <c r="B168" s="133"/>
      <c r="C168" s="133"/>
      <c r="D168" s="133"/>
      <c r="E168" s="133"/>
      <c r="F168" s="133"/>
      <c r="G168" s="134"/>
      <c r="H168" s="134"/>
      <c r="I168" s="134"/>
      <c r="J168" s="134"/>
      <c r="K168" s="133"/>
      <c r="L168" s="133"/>
    </row>
    <row r="169" spans="1:12" x14ac:dyDescent="0.15">
      <c r="A169" s="133"/>
      <c r="B169" s="133"/>
      <c r="C169" s="133"/>
      <c r="D169" s="133"/>
      <c r="E169" s="133"/>
      <c r="F169" s="133"/>
      <c r="G169" s="134"/>
      <c r="H169" s="134"/>
      <c r="I169" s="134"/>
      <c r="J169" s="134"/>
      <c r="K169" s="133"/>
      <c r="L169" s="133"/>
    </row>
    <row r="170" spans="1:12" x14ac:dyDescent="0.15">
      <c r="A170" s="133"/>
      <c r="B170" s="133"/>
      <c r="C170" s="133"/>
      <c r="D170" s="133"/>
      <c r="E170" s="133"/>
      <c r="F170" s="133"/>
      <c r="G170" s="134"/>
      <c r="H170" s="134"/>
      <c r="I170" s="134"/>
      <c r="J170" s="134"/>
      <c r="K170" s="133"/>
      <c r="L170" s="133"/>
    </row>
    <row r="171" spans="1:12" x14ac:dyDescent="0.15">
      <c r="A171" s="133"/>
      <c r="B171" s="133"/>
      <c r="C171" s="133"/>
      <c r="D171" s="133"/>
      <c r="E171" s="133"/>
      <c r="F171" s="133"/>
      <c r="G171" s="134"/>
      <c r="H171" s="134"/>
      <c r="I171" s="134"/>
      <c r="J171" s="134"/>
      <c r="K171" s="133"/>
      <c r="L171" s="133"/>
    </row>
    <row r="172" spans="1:12" x14ac:dyDescent="0.15">
      <c r="A172" s="133"/>
      <c r="B172" s="133"/>
      <c r="C172" s="133"/>
      <c r="D172" s="133"/>
      <c r="E172" s="133"/>
      <c r="F172" s="133"/>
      <c r="G172" s="134"/>
      <c r="H172" s="134"/>
      <c r="I172" s="134"/>
      <c r="J172" s="134"/>
      <c r="K172" s="133"/>
      <c r="L172" s="133"/>
    </row>
    <row r="173" spans="1:12" x14ac:dyDescent="0.15">
      <c r="A173" s="133"/>
      <c r="B173" s="133"/>
      <c r="C173" s="133"/>
      <c r="D173" s="133"/>
      <c r="E173" s="133"/>
      <c r="F173" s="133"/>
      <c r="G173" s="134"/>
      <c r="H173" s="134"/>
      <c r="I173" s="134"/>
      <c r="J173" s="134"/>
      <c r="K173" s="133"/>
      <c r="L173" s="133"/>
    </row>
    <row r="174" spans="1:12" x14ac:dyDescent="0.15">
      <c r="A174" s="133"/>
      <c r="B174" s="133"/>
      <c r="C174" s="133"/>
      <c r="D174" s="133"/>
      <c r="E174" s="133"/>
      <c r="F174" s="133"/>
      <c r="G174" s="134"/>
      <c r="H174" s="134"/>
      <c r="I174" s="134"/>
      <c r="J174" s="134"/>
      <c r="K174" s="133"/>
      <c r="L174" s="133"/>
    </row>
    <row r="175" spans="1:12" x14ac:dyDescent="0.15">
      <c r="A175" s="133"/>
      <c r="B175" s="133"/>
      <c r="C175" s="133"/>
      <c r="D175" s="133"/>
      <c r="E175" s="133"/>
      <c r="F175" s="133"/>
      <c r="G175" s="134"/>
      <c r="H175" s="134"/>
      <c r="I175" s="134"/>
      <c r="J175" s="134"/>
      <c r="K175" s="133"/>
      <c r="L175" s="133"/>
    </row>
    <row r="176" spans="1:12" x14ac:dyDescent="0.15">
      <c r="A176" s="133"/>
      <c r="B176" s="133"/>
      <c r="C176" s="133"/>
      <c r="D176" s="133"/>
      <c r="E176" s="133"/>
      <c r="F176" s="133"/>
      <c r="G176" s="134"/>
      <c r="H176" s="134"/>
      <c r="I176" s="134"/>
      <c r="J176" s="134"/>
      <c r="K176" s="133"/>
      <c r="L176" s="133"/>
    </row>
    <row r="177" spans="1:12" x14ac:dyDescent="0.15">
      <c r="A177" s="133"/>
      <c r="B177" s="133"/>
      <c r="C177" s="133"/>
      <c r="D177" s="133"/>
      <c r="E177" s="133"/>
      <c r="F177" s="133"/>
      <c r="G177" s="134"/>
      <c r="H177" s="134"/>
      <c r="I177" s="134"/>
      <c r="J177" s="134"/>
      <c r="K177" s="133"/>
      <c r="L177" s="133"/>
    </row>
    <row r="178" spans="1:12" x14ac:dyDescent="0.15">
      <c r="A178" s="133"/>
      <c r="B178" s="133"/>
      <c r="C178" s="133"/>
      <c r="D178" s="133"/>
      <c r="E178" s="133"/>
      <c r="F178" s="133"/>
      <c r="G178" s="134"/>
      <c r="H178" s="134"/>
      <c r="I178" s="134"/>
      <c r="J178" s="134"/>
      <c r="K178" s="133"/>
      <c r="L178" s="133"/>
    </row>
    <row r="179" spans="1:12" x14ac:dyDescent="0.15">
      <c r="A179" s="133"/>
      <c r="B179" s="133"/>
      <c r="C179" s="133"/>
      <c r="D179" s="133"/>
      <c r="E179" s="133"/>
      <c r="F179" s="133"/>
      <c r="G179" s="134"/>
      <c r="H179" s="134"/>
      <c r="I179" s="134"/>
      <c r="J179" s="134"/>
      <c r="K179" s="133"/>
      <c r="L179" s="133"/>
    </row>
    <row r="180" spans="1:12" x14ac:dyDescent="0.15">
      <c r="A180" s="133"/>
      <c r="B180" s="133"/>
      <c r="C180" s="133"/>
      <c r="D180" s="133"/>
      <c r="E180" s="133"/>
      <c r="F180" s="133"/>
      <c r="G180" s="134"/>
      <c r="H180" s="134"/>
      <c r="I180" s="134"/>
      <c r="J180" s="134"/>
      <c r="K180" s="133"/>
      <c r="L180" s="133"/>
    </row>
    <row r="181" spans="1:12" x14ac:dyDescent="0.15">
      <c r="A181" s="133"/>
      <c r="B181" s="133"/>
      <c r="C181" s="133"/>
      <c r="D181" s="133"/>
      <c r="E181" s="133"/>
      <c r="F181" s="133"/>
      <c r="G181" s="134"/>
      <c r="H181" s="134"/>
      <c r="I181" s="134"/>
      <c r="J181" s="134"/>
      <c r="K181" s="133"/>
      <c r="L181" s="133"/>
    </row>
    <row r="182" spans="1:12" x14ac:dyDescent="0.15">
      <c r="A182" s="133"/>
      <c r="B182" s="133"/>
      <c r="C182" s="133"/>
      <c r="D182" s="133"/>
      <c r="E182" s="133"/>
      <c r="F182" s="133"/>
      <c r="G182" s="134"/>
      <c r="H182" s="134"/>
      <c r="I182" s="134"/>
      <c r="J182" s="134"/>
      <c r="K182" s="133"/>
      <c r="L182" s="133"/>
    </row>
    <row r="183" spans="1:12" x14ac:dyDescent="0.15">
      <c r="A183" s="133"/>
      <c r="B183" s="133"/>
      <c r="C183" s="133"/>
      <c r="D183" s="133"/>
      <c r="E183" s="133"/>
      <c r="F183" s="133"/>
      <c r="G183" s="134"/>
      <c r="H183" s="134"/>
      <c r="I183" s="134"/>
      <c r="J183" s="134"/>
      <c r="K183" s="133"/>
      <c r="L183" s="133"/>
    </row>
    <row r="184" spans="1:12" x14ac:dyDescent="0.15">
      <c r="A184" s="133"/>
      <c r="B184" s="133"/>
      <c r="C184" s="133"/>
      <c r="D184" s="133"/>
      <c r="E184" s="133"/>
      <c r="F184" s="133"/>
      <c r="G184" s="134"/>
      <c r="H184" s="134"/>
      <c r="I184" s="134"/>
      <c r="J184" s="134"/>
      <c r="K184" s="133"/>
      <c r="L184" s="133"/>
    </row>
    <row r="185" spans="1:12" x14ac:dyDescent="0.15">
      <c r="A185" s="133"/>
      <c r="B185" s="133"/>
      <c r="C185" s="133"/>
      <c r="D185" s="133"/>
      <c r="E185" s="133"/>
      <c r="F185" s="133"/>
      <c r="G185" s="134"/>
      <c r="H185" s="134"/>
      <c r="I185" s="134"/>
      <c r="J185" s="134"/>
      <c r="K185" s="133"/>
      <c r="L185" s="133"/>
    </row>
    <row r="186" spans="1:12" x14ac:dyDescent="0.15">
      <c r="A186" s="133"/>
      <c r="B186" s="133"/>
      <c r="C186" s="133"/>
      <c r="D186" s="133"/>
      <c r="E186" s="133"/>
      <c r="F186" s="133"/>
      <c r="G186" s="134"/>
      <c r="H186" s="134"/>
      <c r="I186" s="134"/>
      <c r="J186" s="134"/>
      <c r="K186" s="133"/>
      <c r="L186" s="133"/>
    </row>
    <row r="187" spans="1:12" x14ac:dyDescent="0.15">
      <c r="A187" s="133"/>
      <c r="B187" s="133"/>
      <c r="C187" s="133"/>
      <c r="D187" s="133"/>
      <c r="E187" s="133"/>
      <c r="F187" s="133"/>
      <c r="G187" s="134"/>
      <c r="H187" s="134"/>
      <c r="I187" s="134"/>
      <c r="J187" s="134"/>
      <c r="K187" s="133"/>
      <c r="L187" s="133"/>
    </row>
    <row r="188" spans="1:12" x14ac:dyDescent="0.15">
      <c r="A188" s="133"/>
      <c r="B188" s="133"/>
      <c r="C188" s="133"/>
      <c r="D188" s="133"/>
      <c r="E188" s="133"/>
      <c r="F188" s="133"/>
      <c r="G188" s="134"/>
      <c r="H188" s="134"/>
      <c r="I188" s="134"/>
      <c r="J188" s="134"/>
      <c r="K188" s="133"/>
      <c r="L188" s="133"/>
    </row>
    <row r="189" spans="1:12" x14ac:dyDescent="0.15">
      <c r="A189" s="133"/>
      <c r="B189" s="133"/>
      <c r="C189" s="133"/>
      <c r="D189" s="133"/>
      <c r="E189" s="133"/>
      <c r="F189" s="133"/>
      <c r="G189" s="134"/>
      <c r="H189" s="134"/>
      <c r="I189" s="134"/>
      <c r="J189" s="134"/>
      <c r="K189" s="133"/>
      <c r="L189" s="133"/>
    </row>
    <row r="190" spans="1:12" x14ac:dyDescent="0.15">
      <c r="A190" s="133"/>
      <c r="B190" s="133"/>
      <c r="C190" s="133"/>
      <c r="D190" s="133"/>
      <c r="E190" s="133"/>
      <c r="F190" s="133"/>
      <c r="G190" s="134"/>
      <c r="H190" s="134"/>
      <c r="I190" s="134"/>
      <c r="J190" s="134"/>
      <c r="K190" s="133"/>
      <c r="L190" s="133"/>
    </row>
    <row r="191" spans="1:12" x14ac:dyDescent="0.15">
      <c r="A191" s="133"/>
      <c r="B191" s="133"/>
      <c r="C191" s="133"/>
      <c r="D191" s="133"/>
      <c r="E191" s="133"/>
      <c r="F191" s="133"/>
      <c r="G191" s="134"/>
      <c r="H191" s="134"/>
      <c r="I191" s="134"/>
      <c r="J191" s="134"/>
      <c r="K191" s="133"/>
      <c r="L191" s="133"/>
    </row>
    <row r="192" spans="1:12" x14ac:dyDescent="0.15">
      <c r="A192" s="133"/>
      <c r="B192" s="133"/>
      <c r="C192" s="133"/>
      <c r="D192" s="133"/>
      <c r="E192" s="133"/>
      <c r="F192" s="133"/>
      <c r="G192" s="134"/>
      <c r="H192" s="134"/>
      <c r="I192" s="134"/>
      <c r="J192" s="134"/>
      <c r="K192" s="133"/>
      <c r="L192" s="133"/>
    </row>
    <row r="193" spans="1:12" x14ac:dyDescent="0.15">
      <c r="A193" s="133"/>
      <c r="B193" s="133"/>
      <c r="C193" s="133"/>
      <c r="D193" s="133"/>
      <c r="E193" s="133"/>
      <c r="F193" s="133"/>
      <c r="G193" s="134"/>
      <c r="H193" s="134"/>
      <c r="I193" s="134"/>
      <c r="J193" s="134"/>
      <c r="K193" s="133"/>
      <c r="L193" s="133"/>
    </row>
    <row r="194" spans="1:12" x14ac:dyDescent="0.15">
      <c r="A194" s="133"/>
      <c r="B194" s="133"/>
      <c r="C194" s="133"/>
      <c r="D194" s="133"/>
      <c r="E194" s="133"/>
      <c r="F194" s="133"/>
      <c r="G194" s="134"/>
      <c r="H194" s="134"/>
      <c r="I194" s="134"/>
      <c r="J194" s="134"/>
      <c r="K194" s="133"/>
      <c r="L194" s="133"/>
    </row>
    <row r="195" spans="1:12" x14ac:dyDescent="0.15">
      <c r="A195" s="133"/>
      <c r="B195" s="133"/>
      <c r="C195" s="133"/>
      <c r="D195" s="133"/>
      <c r="E195" s="133"/>
      <c r="F195" s="133"/>
      <c r="G195" s="134"/>
      <c r="H195" s="134"/>
      <c r="I195" s="134"/>
      <c r="J195" s="134"/>
      <c r="K195" s="133"/>
      <c r="L195" s="133"/>
    </row>
    <row r="196" spans="1:12" x14ac:dyDescent="0.15">
      <c r="A196" s="133"/>
      <c r="B196" s="133"/>
      <c r="C196" s="133"/>
      <c r="D196" s="133"/>
      <c r="E196" s="133"/>
      <c r="F196" s="133"/>
      <c r="G196" s="134"/>
      <c r="H196" s="134"/>
      <c r="I196" s="134"/>
      <c r="J196" s="134"/>
      <c r="K196" s="133"/>
      <c r="L196" s="133"/>
    </row>
    <row r="197" spans="1:12" x14ac:dyDescent="0.15">
      <c r="A197" s="133"/>
      <c r="B197" s="133"/>
      <c r="C197" s="133"/>
      <c r="D197" s="133"/>
      <c r="E197" s="133"/>
      <c r="F197" s="133"/>
      <c r="G197" s="134"/>
      <c r="H197" s="134"/>
      <c r="I197" s="134"/>
      <c r="J197" s="134"/>
      <c r="K197" s="133"/>
      <c r="L197" s="133"/>
    </row>
    <row r="198" spans="1:12" x14ac:dyDescent="0.15">
      <c r="A198" s="133"/>
      <c r="B198" s="133"/>
      <c r="C198" s="133"/>
      <c r="D198" s="133"/>
      <c r="E198" s="133"/>
      <c r="F198" s="133"/>
      <c r="G198" s="134"/>
      <c r="H198" s="134"/>
      <c r="I198" s="134"/>
      <c r="J198" s="134"/>
      <c r="K198" s="133"/>
      <c r="L198" s="133"/>
    </row>
    <row r="199" spans="1:12" x14ac:dyDescent="0.15">
      <c r="A199" s="133"/>
      <c r="B199" s="133"/>
      <c r="C199" s="133"/>
      <c r="D199" s="133"/>
      <c r="E199" s="133"/>
      <c r="F199" s="133"/>
      <c r="G199" s="134"/>
      <c r="H199" s="134"/>
      <c r="I199" s="134"/>
      <c r="J199" s="134"/>
      <c r="K199" s="133"/>
      <c r="L199" s="133"/>
    </row>
    <row r="200" spans="1:12" x14ac:dyDescent="0.15">
      <c r="A200" s="133"/>
      <c r="B200" s="133"/>
      <c r="C200" s="133"/>
      <c r="D200" s="133"/>
      <c r="E200" s="133"/>
      <c r="F200" s="133"/>
      <c r="G200" s="134"/>
      <c r="H200" s="134"/>
      <c r="I200" s="134"/>
      <c r="J200" s="134"/>
      <c r="K200" s="133"/>
      <c r="L200" s="133"/>
    </row>
    <row r="201" spans="1:12" x14ac:dyDescent="0.15">
      <c r="A201" s="133"/>
      <c r="B201" s="133"/>
      <c r="C201" s="133"/>
      <c r="D201" s="133"/>
      <c r="E201" s="133"/>
      <c r="F201" s="133"/>
      <c r="G201" s="134"/>
      <c r="H201" s="134"/>
      <c r="I201" s="134"/>
      <c r="J201" s="134"/>
      <c r="K201" s="133"/>
      <c r="L201" s="133"/>
    </row>
    <row r="202" spans="1:12" x14ac:dyDescent="0.15">
      <c r="A202" s="133"/>
      <c r="B202" s="133"/>
      <c r="C202" s="133"/>
      <c r="D202" s="133"/>
      <c r="E202" s="133"/>
      <c r="F202" s="133"/>
      <c r="G202" s="134"/>
      <c r="H202" s="134"/>
      <c r="I202" s="134"/>
      <c r="J202" s="134"/>
      <c r="K202" s="133"/>
      <c r="L202" s="133"/>
    </row>
    <row r="203" spans="1:12" x14ac:dyDescent="0.15">
      <c r="A203" s="133"/>
      <c r="B203" s="133"/>
      <c r="C203" s="133"/>
      <c r="D203" s="133"/>
      <c r="E203" s="133"/>
      <c r="F203" s="133"/>
      <c r="G203" s="134"/>
      <c r="H203" s="134"/>
      <c r="I203" s="134"/>
      <c r="J203" s="134"/>
      <c r="K203" s="133"/>
      <c r="L203" s="133"/>
    </row>
    <row r="204" spans="1:12" x14ac:dyDescent="0.15">
      <c r="A204" s="133"/>
      <c r="B204" s="133"/>
      <c r="C204" s="133"/>
      <c r="D204" s="133"/>
      <c r="E204" s="133"/>
      <c r="F204" s="133"/>
      <c r="G204" s="134"/>
      <c r="H204" s="134"/>
      <c r="I204" s="134"/>
      <c r="J204" s="134"/>
      <c r="K204" s="133"/>
      <c r="L204" s="133"/>
    </row>
    <row r="205" spans="1:12" x14ac:dyDescent="0.15">
      <c r="A205" s="133"/>
      <c r="B205" s="133"/>
      <c r="C205" s="133"/>
      <c r="D205" s="133"/>
      <c r="E205" s="133"/>
      <c r="F205" s="133"/>
      <c r="G205" s="134"/>
      <c r="H205" s="134"/>
      <c r="I205" s="134"/>
      <c r="J205" s="134"/>
      <c r="K205" s="133"/>
      <c r="L205" s="133"/>
    </row>
    <row r="206" spans="1:12" x14ac:dyDescent="0.15">
      <c r="A206" s="133"/>
      <c r="B206" s="133"/>
      <c r="C206" s="133"/>
      <c r="D206" s="133"/>
      <c r="E206" s="133"/>
      <c r="F206" s="133"/>
      <c r="G206" s="134"/>
      <c r="H206" s="134"/>
      <c r="I206" s="134"/>
      <c r="J206" s="134"/>
      <c r="K206" s="133"/>
      <c r="L206" s="133"/>
    </row>
    <row r="207" spans="1:12" x14ac:dyDescent="0.15">
      <c r="A207" s="133"/>
      <c r="B207" s="133"/>
      <c r="C207" s="133"/>
      <c r="D207" s="133"/>
      <c r="E207" s="133"/>
      <c r="F207" s="133"/>
      <c r="G207" s="134"/>
      <c r="H207" s="134"/>
      <c r="I207" s="134"/>
      <c r="J207" s="134"/>
      <c r="K207" s="133"/>
      <c r="L207" s="133"/>
    </row>
    <row r="208" spans="1:12" x14ac:dyDescent="0.15">
      <c r="A208" s="133"/>
      <c r="B208" s="133"/>
      <c r="C208" s="133"/>
      <c r="D208" s="133"/>
      <c r="E208" s="133"/>
      <c r="F208" s="133"/>
      <c r="G208" s="134"/>
      <c r="H208" s="134"/>
      <c r="I208" s="134"/>
      <c r="J208" s="134"/>
      <c r="K208" s="133"/>
      <c r="L208" s="133"/>
    </row>
    <row r="209" spans="1:12" x14ac:dyDescent="0.15">
      <c r="A209" s="133"/>
      <c r="B209" s="133"/>
      <c r="C209" s="133"/>
      <c r="D209" s="133"/>
      <c r="E209" s="133"/>
      <c r="F209" s="133"/>
      <c r="G209" s="134"/>
      <c r="H209" s="134"/>
      <c r="I209" s="134"/>
      <c r="J209" s="134"/>
      <c r="K209" s="133"/>
      <c r="L209" s="133"/>
    </row>
    <row r="210" spans="1:12" x14ac:dyDescent="0.15">
      <c r="A210" s="133"/>
      <c r="B210" s="133"/>
      <c r="C210" s="133"/>
      <c r="D210" s="133"/>
      <c r="E210" s="133"/>
      <c r="F210" s="133"/>
      <c r="G210" s="134"/>
      <c r="H210" s="134"/>
      <c r="I210" s="134"/>
      <c r="J210" s="134"/>
      <c r="K210" s="133"/>
      <c r="L210" s="133"/>
    </row>
    <row r="211" spans="1:12" x14ac:dyDescent="0.15">
      <c r="A211" s="133"/>
      <c r="B211" s="133"/>
      <c r="C211" s="133"/>
      <c r="D211" s="133"/>
      <c r="E211" s="133"/>
      <c r="F211" s="133"/>
      <c r="G211" s="134"/>
      <c r="H211" s="134"/>
      <c r="I211" s="134"/>
      <c r="J211" s="134"/>
      <c r="K211" s="133"/>
      <c r="L211" s="133"/>
    </row>
    <row r="212" spans="1:12" x14ac:dyDescent="0.15">
      <c r="A212" s="133"/>
      <c r="B212" s="133"/>
      <c r="C212" s="133"/>
      <c r="D212" s="133"/>
      <c r="E212" s="133"/>
      <c r="F212" s="133"/>
      <c r="G212" s="134"/>
      <c r="H212" s="134"/>
      <c r="I212" s="134"/>
      <c r="J212" s="134"/>
      <c r="K212" s="133"/>
      <c r="L212" s="133"/>
    </row>
    <row r="213" spans="1:12" x14ac:dyDescent="0.15">
      <c r="A213" s="133"/>
      <c r="B213" s="133"/>
      <c r="C213" s="133"/>
      <c r="D213" s="133"/>
      <c r="E213" s="133"/>
      <c r="F213" s="133"/>
      <c r="G213" s="134"/>
      <c r="H213" s="134"/>
      <c r="I213" s="134"/>
      <c r="J213" s="134"/>
      <c r="K213" s="133"/>
      <c r="L213" s="133"/>
    </row>
    <row r="214" spans="1:12" x14ac:dyDescent="0.15">
      <c r="A214" s="133"/>
      <c r="B214" s="133"/>
      <c r="C214" s="133"/>
      <c r="D214" s="133"/>
      <c r="E214" s="133"/>
      <c r="F214" s="133"/>
      <c r="G214" s="134"/>
      <c r="H214" s="134"/>
      <c r="I214" s="134"/>
      <c r="J214" s="134"/>
      <c r="K214" s="133"/>
      <c r="L214" s="133"/>
    </row>
    <row r="215" spans="1:12" x14ac:dyDescent="0.15">
      <c r="A215" s="133"/>
      <c r="B215" s="133"/>
      <c r="C215" s="133"/>
      <c r="D215" s="133"/>
      <c r="E215" s="133"/>
      <c r="F215" s="133"/>
      <c r="G215" s="134"/>
      <c r="H215" s="134"/>
      <c r="I215" s="134"/>
      <c r="J215" s="134"/>
      <c r="K215" s="133"/>
      <c r="L215" s="133"/>
    </row>
    <row r="216" spans="1:12" x14ac:dyDescent="0.15">
      <c r="A216" s="133"/>
      <c r="B216" s="133"/>
      <c r="C216" s="133"/>
      <c r="D216" s="133"/>
      <c r="E216" s="133"/>
      <c r="F216" s="133"/>
      <c r="G216" s="134"/>
      <c r="H216" s="134"/>
      <c r="I216" s="134"/>
      <c r="J216" s="134"/>
      <c r="K216" s="133"/>
      <c r="L216" s="133"/>
    </row>
    <row r="217" spans="1:12" x14ac:dyDescent="0.15">
      <c r="A217" s="133"/>
      <c r="B217" s="133"/>
      <c r="C217" s="133"/>
      <c r="D217" s="133"/>
      <c r="E217" s="133"/>
      <c r="F217" s="133"/>
      <c r="G217" s="134"/>
      <c r="H217" s="134"/>
      <c r="I217" s="134"/>
      <c r="J217" s="134"/>
      <c r="K217" s="133"/>
      <c r="L217" s="133"/>
    </row>
    <row r="218" spans="1:12" x14ac:dyDescent="0.15">
      <c r="A218" s="133"/>
      <c r="B218" s="133"/>
      <c r="C218" s="133"/>
      <c r="D218" s="133"/>
      <c r="E218" s="133"/>
      <c r="F218" s="133"/>
      <c r="G218" s="134"/>
      <c r="H218" s="134"/>
      <c r="I218" s="134"/>
      <c r="J218" s="134"/>
      <c r="K218" s="133"/>
      <c r="L218" s="133"/>
    </row>
    <row r="219" spans="1:12" x14ac:dyDescent="0.15">
      <c r="A219" s="133"/>
      <c r="B219" s="133"/>
      <c r="C219" s="133"/>
      <c r="D219" s="133"/>
      <c r="E219" s="133"/>
      <c r="F219" s="133"/>
      <c r="G219" s="134"/>
      <c r="H219" s="134"/>
      <c r="I219" s="134"/>
      <c r="J219" s="134"/>
      <c r="K219" s="133"/>
      <c r="L219" s="133"/>
    </row>
    <row r="220" spans="1:12" x14ac:dyDescent="0.15">
      <c r="A220" s="133"/>
      <c r="B220" s="133"/>
      <c r="C220" s="133"/>
      <c r="D220" s="133"/>
      <c r="E220" s="133"/>
      <c r="F220" s="133"/>
      <c r="G220" s="134"/>
      <c r="H220" s="134"/>
      <c r="I220" s="134"/>
      <c r="J220" s="134"/>
      <c r="K220" s="133"/>
      <c r="L220" s="133"/>
    </row>
    <row r="221" spans="1:12" x14ac:dyDescent="0.15">
      <c r="A221" s="133"/>
      <c r="B221" s="133"/>
      <c r="C221" s="133"/>
      <c r="D221" s="133"/>
      <c r="E221" s="133"/>
      <c r="F221" s="133"/>
      <c r="G221" s="134"/>
      <c r="H221" s="134"/>
      <c r="I221" s="134"/>
      <c r="J221" s="134"/>
      <c r="K221" s="133"/>
      <c r="L221" s="133"/>
    </row>
    <row r="222" spans="1:12" x14ac:dyDescent="0.15">
      <c r="A222" s="133"/>
      <c r="B222" s="133"/>
      <c r="C222" s="133"/>
      <c r="D222" s="133"/>
      <c r="E222" s="133"/>
      <c r="F222" s="133"/>
      <c r="G222" s="134"/>
      <c r="H222" s="134"/>
      <c r="I222" s="134"/>
      <c r="J222" s="134"/>
      <c r="K222" s="133"/>
      <c r="L222" s="133"/>
    </row>
    <row r="223" spans="1:12" x14ac:dyDescent="0.15">
      <c r="A223" s="133"/>
      <c r="B223" s="133"/>
      <c r="C223" s="133"/>
      <c r="D223" s="133"/>
      <c r="E223" s="133"/>
      <c r="F223" s="133"/>
      <c r="G223" s="134"/>
      <c r="H223" s="134"/>
      <c r="I223" s="134"/>
      <c r="J223" s="134"/>
      <c r="K223" s="133"/>
      <c r="L223" s="133"/>
    </row>
    <row r="224" spans="1:12" x14ac:dyDescent="0.15">
      <c r="A224" s="133"/>
      <c r="B224" s="133"/>
      <c r="C224" s="133"/>
      <c r="D224" s="133"/>
      <c r="E224" s="133"/>
      <c r="F224" s="133"/>
      <c r="G224" s="134"/>
      <c r="H224" s="134"/>
      <c r="I224" s="134"/>
      <c r="J224" s="134"/>
      <c r="K224" s="133"/>
      <c r="L224" s="133"/>
    </row>
    <row r="225" spans="1:12" x14ac:dyDescent="0.15">
      <c r="A225" s="133"/>
      <c r="B225" s="133"/>
      <c r="C225" s="133"/>
      <c r="D225" s="133"/>
      <c r="E225" s="133"/>
      <c r="F225" s="133"/>
      <c r="G225" s="134"/>
      <c r="H225" s="134"/>
      <c r="I225" s="134"/>
      <c r="J225" s="134"/>
      <c r="K225" s="133"/>
      <c r="L225" s="133"/>
    </row>
    <row r="226" spans="1:12" x14ac:dyDescent="0.15">
      <c r="A226" s="133"/>
      <c r="B226" s="133"/>
      <c r="C226" s="133"/>
      <c r="D226" s="133"/>
      <c r="E226" s="133"/>
      <c r="F226" s="133"/>
      <c r="G226" s="134"/>
      <c r="H226" s="134"/>
      <c r="I226" s="134"/>
      <c r="J226" s="134"/>
      <c r="K226" s="133"/>
      <c r="L226" s="133"/>
    </row>
    <row r="227" spans="1:12" x14ac:dyDescent="0.15">
      <c r="A227" s="133"/>
      <c r="B227" s="133"/>
      <c r="C227" s="133"/>
      <c r="D227" s="133"/>
      <c r="E227" s="133"/>
      <c r="F227" s="133"/>
      <c r="G227" s="134"/>
      <c r="H227" s="134"/>
      <c r="I227" s="134"/>
      <c r="J227" s="134"/>
      <c r="K227" s="133"/>
      <c r="L227" s="133"/>
    </row>
    <row r="228" spans="1:12" x14ac:dyDescent="0.15">
      <c r="A228" s="133"/>
      <c r="B228" s="133"/>
      <c r="C228" s="133"/>
      <c r="D228" s="133"/>
      <c r="E228" s="133"/>
      <c r="F228" s="133"/>
      <c r="G228" s="134"/>
      <c r="H228" s="134"/>
      <c r="I228" s="134"/>
      <c r="J228" s="134"/>
      <c r="K228" s="133"/>
      <c r="L228" s="133"/>
    </row>
    <row r="229" spans="1:12" x14ac:dyDescent="0.15">
      <c r="A229" s="133"/>
      <c r="B229" s="133"/>
      <c r="C229" s="133"/>
      <c r="D229" s="133"/>
      <c r="E229" s="133"/>
      <c r="F229" s="133"/>
      <c r="G229" s="134"/>
      <c r="H229" s="134"/>
      <c r="I229" s="134"/>
      <c r="J229" s="134"/>
      <c r="K229" s="133"/>
      <c r="L229" s="133"/>
    </row>
    <row r="230" spans="1:12" x14ac:dyDescent="0.15">
      <c r="A230" s="133"/>
      <c r="B230" s="133"/>
      <c r="C230" s="133"/>
      <c r="D230" s="133"/>
      <c r="E230" s="133"/>
      <c r="F230" s="133"/>
      <c r="G230" s="134"/>
      <c r="H230" s="134"/>
      <c r="I230" s="134"/>
      <c r="J230" s="134"/>
      <c r="K230" s="133"/>
      <c r="L230" s="133"/>
    </row>
    <row r="231" spans="1:12" x14ac:dyDescent="0.15">
      <c r="A231" s="133"/>
      <c r="B231" s="133"/>
      <c r="C231" s="133"/>
      <c r="D231" s="133"/>
      <c r="E231" s="133"/>
      <c r="F231" s="133"/>
      <c r="G231" s="134"/>
      <c r="H231" s="134"/>
      <c r="I231" s="134"/>
      <c r="J231" s="134"/>
      <c r="K231" s="133"/>
      <c r="L231" s="133"/>
    </row>
    <row r="232" spans="1:12" x14ac:dyDescent="0.15">
      <c r="A232" s="133"/>
      <c r="B232" s="133"/>
      <c r="C232" s="133"/>
      <c r="D232" s="133"/>
      <c r="E232" s="133"/>
      <c r="F232" s="133"/>
      <c r="G232" s="134"/>
      <c r="H232" s="134"/>
      <c r="I232" s="134"/>
      <c r="J232" s="134"/>
      <c r="K232" s="133"/>
      <c r="L232" s="133"/>
    </row>
    <row r="233" spans="1:12" x14ac:dyDescent="0.15">
      <c r="A233" s="133"/>
      <c r="B233" s="133"/>
      <c r="C233" s="133"/>
      <c r="D233" s="133"/>
      <c r="E233" s="133"/>
      <c r="F233" s="133"/>
      <c r="G233" s="134"/>
      <c r="H233" s="134"/>
      <c r="I233" s="134"/>
      <c r="J233" s="134"/>
      <c r="K233" s="133"/>
      <c r="L233" s="133"/>
    </row>
    <row r="234" spans="1:12" x14ac:dyDescent="0.15">
      <c r="A234" s="133"/>
      <c r="B234" s="133"/>
      <c r="C234" s="133"/>
      <c r="D234" s="133"/>
      <c r="E234" s="133"/>
      <c r="F234" s="133"/>
      <c r="G234" s="134"/>
      <c r="H234" s="134"/>
      <c r="I234" s="134"/>
      <c r="J234" s="134"/>
      <c r="K234" s="133"/>
      <c r="L234" s="133"/>
    </row>
    <row r="235" spans="1:12" x14ac:dyDescent="0.15">
      <c r="A235" s="133"/>
      <c r="B235" s="133"/>
      <c r="C235" s="133"/>
      <c r="D235" s="133"/>
      <c r="E235" s="133"/>
      <c r="F235" s="133"/>
      <c r="G235" s="134"/>
      <c r="H235" s="134"/>
      <c r="I235" s="134"/>
      <c r="J235" s="134"/>
      <c r="K235" s="133"/>
      <c r="L235" s="133"/>
    </row>
    <row r="236" spans="1:12" x14ac:dyDescent="0.15">
      <c r="A236" s="133"/>
      <c r="B236" s="133"/>
      <c r="C236" s="133"/>
      <c r="D236" s="133"/>
      <c r="E236" s="133"/>
      <c r="F236" s="133"/>
      <c r="G236" s="134"/>
      <c r="H236" s="134"/>
      <c r="I236" s="134"/>
      <c r="J236" s="134"/>
      <c r="K236" s="133"/>
      <c r="L236" s="133"/>
    </row>
    <row r="237" spans="1:12" x14ac:dyDescent="0.15">
      <c r="A237" s="133"/>
      <c r="B237" s="133"/>
      <c r="C237" s="133"/>
      <c r="D237" s="133"/>
      <c r="E237" s="133"/>
      <c r="F237" s="133"/>
      <c r="G237" s="134"/>
      <c r="H237" s="134"/>
      <c r="I237" s="134"/>
      <c r="J237" s="134"/>
      <c r="K237" s="133"/>
      <c r="L237" s="133"/>
    </row>
    <row r="238" spans="1:12" x14ac:dyDescent="0.15">
      <c r="A238" s="133"/>
      <c r="B238" s="133"/>
      <c r="C238" s="133"/>
      <c r="D238" s="133"/>
      <c r="E238" s="133"/>
      <c r="F238" s="133"/>
      <c r="G238" s="134"/>
      <c r="H238" s="134"/>
      <c r="I238" s="134"/>
      <c r="J238" s="134"/>
      <c r="K238" s="133"/>
      <c r="L238" s="133"/>
    </row>
    <row r="239" spans="1:12" x14ac:dyDescent="0.15">
      <c r="A239" s="133"/>
      <c r="B239" s="133"/>
      <c r="C239" s="133"/>
      <c r="D239" s="133"/>
      <c r="E239" s="133"/>
      <c r="F239" s="133"/>
      <c r="G239" s="134"/>
      <c r="H239" s="134"/>
      <c r="I239" s="134"/>
      <c r="J239" s="134"/>
      <c r="K239" s="133"/>
      <c r="L239" s="133"/>
    </row>
    <row r="240" spans="1:12" x14ac:dyDescent="0.15">
      <c r="A240" s="133"/>
      <c r="B240" s="133"/>
      <c r="C240" s="133"/>
      <c r="D240" s="133"/>
      <c r="E240" s="133"/>
      <c r="F240" s="133"/>
      <c r="G240" s="134"/>
      <c r="H240" s="134"/>
      <c r="I240" s="134"/>
      <c r="J240" s="134"/>
      <c r="K240" s="133"/>
      <c r="L240" s="133"/>
    </row>
    <row r="241" spans="1:12" x14ac:dyDescent="0.15">
      <c r="A241" s="133"/>
      <c r="B241" s="133"/>
      <c r="C241" s="133"/>
      <c r="D241" s="133"/>
      <c r="E241" s="133"/>
      <c r="F241" s="133"/>
      <c r="G241" s="134"/>
      <c r="H241" s="134"/>
      <c r="I241" s="134"/>
      <c r="J241" s="134"/>
      <c r="K241" s="133"/>
      <c r="L241" s="133"/>
    </row>
    <row r="242" spans="1:12" x14ac:dyDescent="0.15">
      <c r="A242" s="133"/>
      <c r="B242" s="133"/>
      <c r="C242" s="133"/>
      <c r="D242" s="133"/>
      <c r="E242" s="133"/>
      <c r="F242" s="133"/>
      <c r="G242" s="134"/>
      <c r="H242" s="134"/>
      <c r="I242" s="134"/>
      <c r="J242" s="134"/>
      <c r="K242" s="133"/>
      <c r="L242" s="133"/>
    </row>
    <row r="243" spans="1:12" x14ac:dyDescent="0.15">
      <c r="A243" s="133"/>
      <c r="B243" s="133"/>
      <c r="C243" s="133"/>
      <c r="D243" s="133"/>
      <c r="E243" s="133"/>
      <c r="F243" s="133"/>
      <c r="G243" s="134"/>
      <c r="H243" s="134"/>
      <c r="I243" s="134"/>
      <c r="J243" s="134"/>
      <c r="K243" s="133"/>
      <c r="L243" s="133"/>
    </row>
    <row r="244" spans="1:12" x14ac:dyDescent="0.15">
      <c r="A244" s="133"/>
      <c r="B244" s="133"/>
      <c r="C244" s="133"/>
      <c r="D244" s="133"/>
      <c r="E244" s="133"/>
      <c r="F244" s="133"/>
      <c r="G244" s="134"/>
      <c r="H244" s="134"/>
      <c r="I244" s="134"/>
      <c r="J244" s="134"/>
      <c r="K244" s="133"/>
      <c r="L244" s="133"/>
    </row>
    <row r="245" spans="1:12" x14ac:dyDescent="0.15">
      <c r="A245" s="133"/>
      <c r="B245" s="133"/>
      <c r="C245" s="133"/>
      <c r="D245" s="133"/>
      <c r="E245" s="133"/>
      <c r="F245" s="133"/>
      <c r="G245" s="134"/>
      <c r="H245" s="134"/>
      <c r="I245" s="134"/>
      <c r="J245" s="134"/>
      <c r="K245" s="133"/>
      <c r="L245" s="133"/>
    </row>
    <row r="246" spans="1:12" x14ac:dyDescent="0.15">
      <c r="A246" s="133"/>
      <c r="B246" s="133"/>
      <c r="C246" s="133"/>
      <c r="D246" s="133"/>
      <c r="E246" s="133"/>
      <c r="F246" s="133"/>
      <c r="G246" s="134"/>
      <c r="H246" s="134"/>
      <c r="I246" s="134"/>
      <c r="J246" s="134"/>
      <c r="K246" s="133"/>
      <c r="L246" s="133"/>
    </row>
    <row r="247" spans="1:12" x14ac:dyDescent="0.15">
      <c r="A247" s="133"/>
      <c r="B247" s="133"/>
      <c r="C247" s="133"/>
      <c r="D247" s="133"/>
      <c r="E247" s="133"/>
      <c r="F247" s="133"/>
      <c r="G247" s="134"/>
      <c r="H247" s="134"/>
      <c r="I247" s="134"/>
      <c r="J247" s="134"/>
      <c r="K247" s="133"/>
      <c r="L247" s="133"/>
    </row>
    <row r="248" spans="1:12" x14ac:dyDescent="0.15">
      <c r="A248" s="133"/>
      <c r="B248" s="133"/>
      <c r="C248" s="133"/>
      <c r="D248" s="133"/>
      <c r="E248" s="133"/>
      <c r="F248" s="133"/>
      <c r="G248" s="134"/>
      <c r="H248" s="134"/>
      <c r="I248" s="134"/>
      <c r="J248" s="134"/>
      <c r="K248" s="133"/>
      <c r="L248" s="133"/>
    </row>
    <row r="249" spans="1:12" x14ac:dyDescent="0.15">
      <c r="A249" s="133"/>
      <c r="B249" s="133"/>
      <c r="C249" s="133"/>
      <c r="D249" s="133"/>
      <c r="E249" s="133"/>
      <c r="F249" s="133"/>
      <c r="G249" s="134"/>
      <c r="H249" s="134"/>
      <c r="I249" s="134"/>
      <c r="J249" s="134"/>
      <c r="K249" s="133"/>
      <c r="L249" s="133"/>
    </row>
    <row r="250" spans="1:12" x14ac:dyDescent="0.15">
      <c r="A250" s="133"/>
      <c r="B250" s="133"/>
      <c r="C250" s="133"/>
      <c r="D250" s="133"/>
      <c r="E250" s="133"/>
      <c r="F250" s="133"/>
      <c r="G250" s="134"/>
      <c r="H250" s="134"/>
      <c r="I250" s="134"/>
      <c r="J250" s="134"/>
      <c r="K250" s="133"/>
      <c r="L250" s="133"/>
    </row>
    <row r="251" spans="1:12" x14ac:dyDescent="0.15">
      <c r="A251" s="133"/>
      <c r="B251" s="133"/>
      <c r="C251" s="133"/>
      <c r="D251" s="133"/>
      <c r="E251" s="133"/>
      <c r="F251" s="133"/>
      <c r="G251" s="134"/>
      <c r="H251" s="134"/>
      <c r="I251" s="134"/>
      <c r="J251" s="134"/>
      <c r="K251" s="133"/>
      <c r="L251" s="133"/>
    </row>
    <row r="252" spans="1:12" x14ac:dyDescent="0.15">
      <c r="A252" s="133"/>
      <c r="B252" s="133"/>
      <c r="C252" s="133"/>
      <c r="D252" s="133"/>
      <c r="E252" s="133"/>
      <c r="F252" s="133"/>
      <c r="G252" s="134"/>
      <c r="H252" s="134"/>
      <c r="I252" s="134"/>
      <c r="J252" s="134"/>
      <c r="K252" s="133"/>
      <c r="L252" s="133"/>
    </row>
    <row r="253" spans="1:12" x14ac:dyDescent="0.15">
      <c r="A253" s="133"/>
      <c r="B253" s="133"/>
      <c r="C253" s="133"/>
      <c r="D253" s="133"/>
      <c r="E253" s="133"/>
      <c r="F253" s="133"/>
      <c r="G253" s="134"/>
      <c r="H253" s="134"/>
      <c r="I253" s="134"/>
      <c r="J253" s="134"/>
      <c r="K253" s="133"/>
      <c r="L253" s="133"/>
    </row>
    <row r="254" spans="1:12" x14ac:dyDescent="0.15">
      <c r="A254" s="133"/>
      <c r="B254" s="133"/>
      <c r="C254" s="133"/>
      <c r="D254" s="133"/>
      <c r="E254" s="133"/>
      <c r="F254" s="133"/>
      <c r="G254" s="134"/>
      <c r="H254" s="134"/>
      <c r="I254" s="134"/>
      <c r="J254" s="134"/>
      <c r="K254" s="133"/>
      <c r="L254" s="133"/>
    </row>
    <row r="255" spans="1:12" x14ac:dyDescent="0.15">
      <c r="A255" s="133"/>
      <c r="B255" s="133"/>
      <c r="C255" s="133"/>
      <c r="D255" s="133"/>
      <c r="E255" s="133"/>
      <c r="F255" s="133"/>
      <c r="G255" s="134"/>
      <c r="H255" s="134"/>
      <c r="I255" s="134"/>
      <c r="J255" s="134"/>
      <c r="K255" s="133"/>
      <c r="L255" s="133"/>
    </row>
    <row r="256" spans="1:12" x14ac:dyDescent="0.15">
      <c r="A256" s="133"/>
      <c r="B256" s="133"/>
      <c r="C256" s="133"/>
      <c r="D256" s="133"/>
      <c r="E256" s="133"/>
      <c r="F256" s="133"/>
      <c r="G256" s="134"/>
      <c r="H256" s="134"/>
      <c r="I256" s="134"/>
      <c r="J256" s="134"/>
      <c r="K256" s="133"/>
      <c r="L256" s="133"/>
    </row>
    <row r="257" spans="1:12" x14ac:dyDescent="0.15">
      <c r="A257" s="133"/>
      <c r="B257" s="133"/>
      <c r="C257" s="133"/>
      <c r="D257" s="133"/>
      <c r="E257" s="133"/>
      <c r="F257" s="133"/>
      <c r="G257" s="134"/>
      <c r="H257" s="134"/>
      <c r="I257" s="134"/>
      <c r="J257" s="134"/>
      <c r="K257" s="133"/>
      <c r="L257" s="133"/>
    </row>
    <row r="258" spans="1:12" x14ac:dyDescent="0.15">
      <c r="A258" s="133"/>
      <c r="B258" s="133"/>
      <c r="C258" s="133"/>
      <c r="D258" s="133"/>
      <c r="E258" s="133"/>
      <c r="F258" s="133"/>
      <c r="G258" s="134"/>
      <c r="H258" s="134"/>
      <c r="I258" s="134"/>
      <c r="J258" s="134"/>
      <c r="K258" s="133"/>
      <c r="L258" s="133"/>
    </row>
    <row r="259" spans="1:12" x14ac:dyDescent="0.15">
      <c r="A259" s="133"/>
      <c r="B259" s="133"/>
      <c r="C259" s="133"/>
      <c r="D259" s="133"/>
      <c r="E259" s="133"/>
      <c r="F259" s="133"/>
      <c r="G259" s="134"/>
      <c r="H259" s="134"/>
      <c r="I259" s="134"/>
      <c r="J259" s="134"/>
      <c r="K259" s="133"/>
      <c r="L259" s="133"/>
    </row>
    <row r="260" spans="1:12" x14ac:dyDescent="0.15">
      <c r="A260" s="133"/>
      <c r="B260" s="133"/>
      <c r="C260" s="133"/>
      <c r="D260" s="133"/>
      <c r="E260" s="133"/>
      <c r="F260" s="133"/>
      <c r="G260" s="134"/>
      <c r="H260" s="134"/>
      <c r="I260" s="134"/>
      <c r="J260" s="134"/>
      <c r="K260" s="133"/>
      <c r="L260" s="133"/>
    </row>
    <row r="261" spans="1:12" x14ac:dyDescent="0.15">
      <c r="A261" s="133"/>
      <c r="B261" s="133"/>
      <c r="C261" s="133"/>
      <c r="D261" s="133"/>
      <c r="E261" s="133"/>
      <c r="F261" s="133"/>
      <c r="G261" s="134"/>
      <c r="H261" s="134"/>
      <c r="I261" s="134"/>
      <c r="J261" s="134"/>
      <c r="K261" s="133"/>
      <c r="L261" s="133"/>
    </row>
    <row r="262" spans="1:12" x14ac:dyDescent="0.15">
      <c r="A262" s="133"/>
      <c r="B262" s="133"/>
      <c r="C262" s="133"/>
      <c r="D262" s="133"/>
      <c r="E262" s="133"/>
      <c r="F262" s="133"/>
      <c r="G262" s="134"/>
      <c r="H262" s="134"/>
      <c r="I262" s="134"/>
      <c r="J262" s="134"/>
      <c r="K262" s="133"/>
      <c r="L262" s="133"/>
    </row>
    <row r="263" spans="1:12" x14ac:dyDescent="0.15">
      <c r="A263" s="133"/>
      <c r="B263" s="133"/>
      <c r="C263" s="133"/>
      <c r="D263" s="133"/>
      <c r="E263" s="133"/>
      <c r="F263" s="133"/>
      <c r="G263" s="134"/>
      <c r="H263" s="134"/>
      <c r="I263" s="134"/>
      <c r="J263" s="134"/>
      <c r="K263" s="133"/>
      <c r="L263" s="133"/>
    </row>
    <row r="264" spans="1:12" x14ac:dyDescent="0.15">
      <c r="A264" s="133"/>
      <c r="B264" s="133"/>
      <c r="C264" s="133"/>
      <c r="D264" s="133"/>
      <c r="E264" s="133"/>
      <c r="F264" s="133"/>
      <c r="G264" s="134"/>
      <c r="H264" s="134"/>
      <c r="I264" s="134"/>
      <c r="J264" s="134"/>
      <c r="K264" s="133"/>
      <c r="L264" s="133"/>
    </row>
    <row r="265" spans="1:12" x14ac:dyDescent="0.15">
      <c r="A265" s="133"/>
      <c r="B265" s="133"/>
      <c r="C265" s="133"/>
      <c r="D265" s="133"/>
      <c r="E265" s="133"/>
      <c r="F265" s="133"/>
      <c r="G265" s="134"/>
      <c r="H265" s="134"/>
      <c r="I265" s="134"/>
      <c r="J265" s="134"/>
      <c r="K265" s="133"/>
      <c r="L265" s="133"/>
    </row>
    <row r="266" spans="1:12" x14ac:dyDescent="0.15">
      <c r="A266" s="133"/>
      <c r="B266" s="133"/>
      <c r="C266" s="133"/>
      <c r="D266" s="133"/>
      <c r="E266" s="133"/>
      <c r="F266" s="133"/>
      <c r="G266" s="134"/>
      <c r="H266" s="134"/>
      <c r="I266" s="134"/>
      <c r="J266" s="134"/>
      <c r="K266" s="133"/>
      <c r="L266" s="133"/>
    </row>
    <row r="267" spans="1:12" x14ac:dyDescent="0.15">
      <c r="A267" s="133"/>
      <c r="B267" s="133"/>
      <c r="C267" s="133"/>
      <c r="D267" s="133"/>
      <c r="E267" s="133"/>
      <c r="F267" s="133"/>
      <c r="G267" s="134"/>
      <c r="H267" s="134"/>
      <c r="I267" s="134"/>
      <c r="J267" s="134"/>
      <c r="K267" s="133"/>
      <c r="L267" s="133"/>
    </row>
    <row r="268" spans="1:12" x14ac:dyDescent="0.15">
      <c r="A268" s="133"/>
      <c r="B268" s="133"/>
      <c r="C268" s="133"/>
      <c r="D268" s="133"/>
      <c r="E268" s="133"/>
      <c r="F268" s="133"/>
      <c r="G268" s="134"/>
      <c r="H268" s="134"/>
      <c r="I268" s="134"/>
      <c r="J268" s="134"/>
      <c r="K268" s="133"/>
      <c r="L268" s="133"/>
    </row>
    <row r="269" spans="1:12" x14ac:dyDescent="0.15">
      <c r="A269" s="133"/>
      <c r="B269" s="133"/>
      <c r="C269" s="133"/>
      <c r="D269" s="133"/>
      <c r="E269" s="133"/>
      <c r="F269" s="133"/>
      <c r="G269" s="134"/>
      <c r="H269" s="134"/>
      <c r="I269" s="134"/>
      <c r="J269" s="134"/>
      <c r="K269" s="133"/>
      <c r="L269" s="133"/>
    </row>
    <row r="270" spans="1:12" x14ac:dyDescent="0.15">
      <c r="A270" s="133"/>
      <c r="B270" s="133"/>
      <c r="C270" s="133"/>
      <c r="D270" s="133"/>
      <c r="E270" s="133"/>
      <c r="F270" s="133"/>
      <c r="G270" s="134"/>
      <c r="H270" s="134"/>
      <c r="I270" s="134"/>
      <c r="J270" s="134"/>
      <c r="K270" s="133"/>
      <c r="L270" s="133"/>
    </row>
    <row r="271" spans="1:12" x14ac:dyDescent="0.15">
      <c r="A271" s="133"/>
      <c r="B271" s="133"/>
      <c r="C271" s="133"/>
      <c r="D271" s="133"/>
      <c r="E271" s="133"/>
      <c r="F271" s="133"/>
      <c r="G271" s="134"/>
      <c r="H271" s="134"/>
      <c r="I271" s="134"/>
      <c r="J271" s="134"/>
      <c r="K271" s="133"/>
      <c r="L271" s="133"/>
    </row>
    <row r="272" spans="1:12" x14ac:dyDescent="0.15">
      <c r="A272" s="133"/>
      <c r="B272" s="133"/>
      <c r="C272" s="133"/>
      <c r="D272" s="133"/>
      <c r="E272" s="133"/>
      <c r="F272" s="133"/>
      <c r="G272" s="134"/>
      <c r="H272" s="134"/>
      <c r="I272" s="134"/>
      <c r="J272" s="134"/>
      <c r="K272" s="133"/>
      <c r="L272" s="133"/>
    </row>
    <row r="273" spans="1:12" x14ac:dyDescent="0.15">
      <c r="A273" s="133"/>
      <c r="B273" s="133"/>
      <c r="C273" s="133"/>
      <c r="D273" s="133"/>
      <c r="E273" s="133"/>
      <c r="F273" s="133"/>
      <c r="G273" s="134"/>
      <c r="H273" s="134"/>
      <c r="I273" s="134"/>
      <c r="J273" s="134"/>
      <c r="K273" s="133"/>
      <c r="L273" s="133"/>
    </row>
    <row r="274" spans="1:12" x14ac:dyDescent="0.15">
      <c r="A274" s="133"/>
      <c r="B274" s="133"/>
      <c r="C274" s="133"/>
      <c r="D274" s="133"/>
      <c r="E274" s="133"/>
      <c r="F274" s="133"/>
      <c r="G274" s="134"/>
      <c r="H274" s="134"/>
      <c r="I274" s="134"/>
      <c r="J274" s="134"/>
      <c r="K274" s="133"/>
      <c r="L274" s="133"/>
    </row>
    <row r="275" spans="1:12" x14ac:dyDescent="0.15">
      <c r="A275" s="133"/>
      <c r="B275" s="133"/>
      <c r="C275" s="133"/>
      <c r="D275" s="133"/>
      <c r="E275" s="133"/>
      <c r="F275" s="133"/>
      <c r="G275" s="134"/>
      <c r="H275" s="134"/>
      <c r="I275" s="134"/>
      <c r="J275" s="134"/>
      <c r="K275" s="133"/>
      <c r="L275" s="133"/>
    </row>
    <row r="276" spans="1:12" x14ac:dyDescent="0.15">
      <c r="A276" s="133"/>
      <c r="B276" s="133"/>
      <c r="C276" s="133"/>
      <c r="D276" s="133"/>
      <c r="E276" s="133"/>
      <c r="F276" s="133"/>
      <c r="G276" s="134"/>
      <c r="H276" s="134"/>
      <c r="I276" s="134"/>
      <c r="J276" s="134"/>
      <c r="K276" s="133"/>
      <c r="L276" s="133"/>
    </row>
    <row r="277" spans="1:12" x14ac:dyDescent="0.15">
      <c r="A277" s="133"/>
      <c r="B277" s="133"/>
      <c r="C277" s="133"/>
      <c r="D277" s="133"/>
      <c r="E277" s="133"/>
      <c r="F277" s="133"/>
      <c r="G277" s="134"/>
      <c r="H277" s="134"/>
      <c r="I277" s="134"/>
      <c r="J277" s="134"/>
      <c r="K277" s="133"/>
      <c r="L277" s="133"/>
    </row>
    <row r="278" spans="1:12" x14ac:dyDescent="0.15">
      <c r="A278" s="133"/>
      <c r="B278" s="133"/>
      <c r="C278" s="133"/>
      <c r="D278" s="133"/>
      <c r="E278" s="133"/>
      <c r="F278" s="133"/>
      <c r="G278" s="134"/>
      <c r="H278" s="134"/>
      <c r="I278" s="134"/>
      <c r="J278" s="134"/>
      <c r="K278" s="133"/>
      <c r="L278" s="133"/>
    </row>
    <row r="279" spans="1:12" x14ac:dyDescent="0.15">
      <c r="A279" s="133"/>
      <c r="B279" s="133"/>
      <c r="C279" s="133"/>
      <c r="D279" s="133"/>
      <c r="E279" s="133"/>
      <c r="F279" s="133"/>
      <c r="G279" s="134"/>
      <c r="H279" s="134"/>
      <c r="I279" s="134"/>
      <c r="J279" s="134"/>
      <c r="K279" s="133"/>
      <c r="L279" s="133"/>
    </row>
    <row r="280" spans="1:12" x14ac:dyDescent="0.15">
      <c r="A280" s="133"/>
      <c r="B280" s="133"/>
      <c r="C280" s="133"/>
      <c r="D280" s="133"/>
      <c r="E280" s="133"/>
      <c r="F280" s="133"/>
      <c r="G280" s="134"/>
      <c r="H280" s="134"/>
      <c r="I280" s="134"/>
      <c r="J280" s="134"/>
      <c r="K280" s="133"/>
      <c r="L280" s="133"/>
    </row>
    <row r="281" spans="1:12" x14ac:dyDescent="0.15">
      <c r="A281" s="133"/>
      <c r="B281" s="133"/>
      <c r="C281" s="133"/>
      <c r="D281" s="133"/>
      <c r="E281" s="133"/>
      <c r="F281" s="133"/>
      <c r="G281" s="134"/>
      <c r="H281" s="134"/>
      <c r="I281" s="134"/>
      <c r="J281" s="134"/>
      <c r="K281" s="133"/>
      <c r="L281" s="133"/>
    </row>
    <row r="282" spans="1:12" x14ac:dyDescent="0.15">
      <c r="A282" s="133"/>
      <c r="B282" s="133"/>
      <c r="C282" s="133"/>
      <c r="D282" s="133"/>
      <c r="E282" s="133"/>
      <c r="F282" s="133"/>
      <c r="G282" s="134"/>
      <c r="H282" s="134"/>
      <c r="I282" s="134"/>
      <c r="J282" s="134"/>
      <c r="K282" s="133"/>
      <c r="L282" s="133"/>
    </row>
    <row r="283" spans="1:12" x14ac:dyDescent="0.15">
      <c r="A283" s="133"/>
      <c r="B283" s="133"/>
      <c r="C283" s="133"/>
      <c r="D283" s="133"/>
      <c r="E283" s="133"/>
      <c r="F283" s="133"/>
      <c r="G283" s="134"/>
      <c r="H283" s="134"/>
      <c r="I283" s="134"/>
      <c r="J283" s="134"/>
      <c r="K283" s="133"/>
      <c r="L283" s="133"/>
    </row>
    <row r="284" spans="1:12" x14ac:dyDescent="0.15">
      <c r="A284" s="133"/>
      <c r="B284" s="133"/>
      <c r="C284" s="133"/>
      <c r="D284" s="133"/>
      <c r="E284" s="133"/>
      <c r="F284" s="133"/>
      <c r="G284" s="134"/>
      <c r="H284" s="134"/>
      <c r="I284" s="134"/>
      <c r="J284" s="134"/>
      <c r="K284" s="133"/>
      <c r="L284" s="133"/>
    </row>
    <row r="285" spans="1:12" x14ac:dyDescent="0.15">
      <c r="A285" s="133"/>
      <c r="B285" s="133"/>
      <c r="C285" s="133"/>
      <c r="D285" s="133"/>
      <c r="E285" s="133"/>
      <c r="F285" s="133"/>
      <c r="G285" s="134"/>
      <c r="H285" s="134"/>
      <c r="I285" s="134"/>
      <c r="J285" s="134"/>
      <c r="K285" s="133"/>
      <c r="L285" s="133"/>
    </row>
    <row r="286" spans="1:12" x14ac:dyDescent="0.15">
      <c r="A286" s="133"/>
      <c r="B286" s="133"/>
      <c r="C286" s="133"/>
      <c r="D286" s="133"/>
      <c r="E286" s="133"/>
      <c r="F286" s="133"/>
      <c r="G286" s="134"/>
      <c r="H286" s="134"/>
      <c r="I286" s="134"/>
      <c r="J286" s="134"/>
      <c r="K286" s="133"/>
      <c r="L286" s="133"/>
    </row>
    <row r="287" spans="1:12" x14ac:dyDescent="0.15">
      <c r="A287" s="133"/>
      <c r="B287" s="133"/>
      <c r="C287" s="133"/>
      <c r="D287" s="133"/>
      <c r="E287" s="133"/>
      <c r="F287" s="133"/>
      <c r="G287" s="134"/>
      <c r="H287" s="134"/>
      <c r="I287" s="134"/>
      <c r="J287" s="134"/>
      <c r="K287" s="133"/>
      <c r="L287" s="133"/>
    </row>
    <row r="288" spans="1:12" x14ac:dyDescent="0.15">
      <c r="A288" s="133"/>
      <c r="B288" s="133"/>
      <c r="C288" s="133"/>
      <c r="D288" s="133"/>
      <c r="E288" s="133"/>
      <c r="F288" s="133"/>
      <c r="G288" s="134"/>
      <c r="H288" s="134"/>
      <c r="I288" s="134"/>
      <c r="J288" s="134"/>
      <c r="K288" s="133"/>
      <c r="L288" s="133"/>
    </row>
    <row r="289" spans="1:12" x14ac:dyDescent="0.15">
      <c r="A289" s="133"/>
      <c r="B289" s="133"/>
      <c r="C289" s="133"/>
      <c r="D289" s="133"/>
      <c r="E289" s="133"/>
      <c r="F289" s="133"/>
      <c r="G289" s="134"/>
      <c r="H289" s="134"/>
      <c r="I289" s="134"/>
      <c r="J289" s="134"/>
      <c r="K289" s="133"/>
      <c r="L289" s="133"/>
    </row>
    <row r="290" spans="1:12" x14ac:dyDescent="0.15">
      <c r="A290" s="133"/>
      <c r="B290" s="133"/>
      <c r="C290" s="133"/>
      <c r="D290" s="133"/>
      <c r="E290" s="133"/>
      <c r="F290" s="133"/>
      <c r="G290" s="134"/>
      <c r="H290" s="134"/>
      <c r="I290" s="134"/>
      <c r="J290" s="134"/>
      <c r="K290" s="133"/>
      <c r="L290" s="133"/>
    </row>
    <row r="291" spans="1:12" x14ac:dyDescent="0.15">
      <c r="A291" s="133"/>
      <c r="B291" s="133"/>
      <c r="C291" s="133"/>
      <c r="D291" s="133"/>
      <c r="E291" s="133"/>
      <c r="F291" s="133"/>
      <c r="G291" s="134"/>
      <c r="H291" s="134"/>
      <c r="I291" s="134"/>
      <c r="J291" s="134"/>
      <c r="K291" s="133"/>
      <c r="L291" s="133"/>
    </row>
    <row r="292" spans="1:12" x14ac:dyDescent="0.15">
      <c r="A292" s="133"/>
      <c r="B292" s="133"/>
      <c r="C292" s="133"/>
      <c r="D292" s="133"/>
      <c r="E292" s="133"/>
      <c r="F292" s="133"/>
      <c r="G292" s="134"/>
      <c r="H292" s="134"/>
      <c r="I292" s="134"/>
      <c r="J292" s="134"/>
      <c r="K292" s="133"/>
      <c r="L292" s="133"/>
    </row>
    <row r="293" spans="1:12" x14ac:dyDescent="0.15">
      <c r="A293" s="133"/>
      <c r="B293" s="133"/>
      <c r="C293" s="133"/>
      <c r="D293" s="133"/>
      <c r="E293" s="133"/>
      <c r="F293" s="133"/>
      <c r="G293" s="134"/>
      <c r="H293" s="134"/>
      <c r="I293" s="134"/>
      <c r="J293" s="134"/>
      <c r="K293" s="133"/>
      <c r="L293" s="133"/>
    </row>
    <row r="294" spans="1:12" x14ac:dyDescent="0.15">
      <c r="A294" s="133"/>
      <c r="B294" s="133"/>
      <c r="C294" s="133"/>
      <c r="D294" s="133"/>
      <c r="E294" s="133"/>
      <c r="F294" s="133"/>
      <c r="G294" s="134"/>
      <c r="H294" s="134"/>
      <c r="I294" s="134"/>
      <c r="J294" s="134"/>
      <c r="K294" s="133"/>
      <c r="L294" s="133"/>
    </row>
    <row r="295" spans="1:12" x14ac:dyDescent="0.15">
      <c r="A295" s="133"/>
      <c r="B295" s="133"/>
      <c r="C295" s="133"/>
      <c r="D295" s="133"/>
      <c r="E295" s="133"/>
      <c r="F295" s="133"/>
      <c r="G295" s="134"/>
      <c r="H295" s="134"/>
      <c r="I295" s="134"/>
      <c r="J295" s="134"/>
      <c r="K295" s="133"/>
      <c r="L295" s="133"/>
    </row>
    <row r="296" spans="1:12" x14ac:dyDescent="0.15">
      <c r="A296" s="133"/>
      <c r="B296" s="133"/>
      <c r="C296" s="133"/>
      <c r="D296" s="133"/>
      <c r="E296" s="133"/>
      <c r="F296" s="133"/>
      <c r="G296" s="134"/>
      <c r="H296" s="134"/>
      <c r="I296" s="134"/>
      <c r="J296" s="134"/>
      <c r="K296" s="133"/>
      <c r="L296" s="133"/>
    </row>
    <row r="297" spans="1:12" x14ac:dyDescent="0.15">
      <c r="A297" s="133"/>
      <c r="B297" s="133"/>
      <c r="C297" s="133"/>
      <c r="D297" s="133"/>
      <c r="E297" s="133"/>
      <c r="F297" s="133"/>
      <c r="G297" s="134"/>
      <c r="H297" s="134"/>
      <c r="I297" s="134"/>
      <c r="J297" s="134"/>
      <c r="K297" s="133"/>
      <c r="L297" s="133"/>
    </row>
    <row r="298" spans="1:12" x14ac:dyDescent="0.15">
      <c r="A298" s="133"/>
      <c r="B298" s="133"/>
      <c r="C298" s="133"/>
      <c r="D298" s="133"/>
      <c r="E298" s="133"/>
      <c r="F298" s="133"/>
      <c r="G298" s="134"/>
      <c r="H298" s="134"/>
      <c r="I298" s="134"/>
      <c r="J298" s="134"/>
      <c r="K298" s="133"/>
      <c r="L298" s="133"/>
    </row>
    <row r="299" spans="1:12" x14ac:dyDescent="0.15">
      <c r="A299" s="133"/>
      <c r="B299" s="133"/>
      <c r="C299" s="133"/>
      <c r="D299" s="133"/>
      <c r="E299" s="133"/>
      <c r="F299" s="133"/>
      <c r="G299" s="134"/>
      <c r="H299" s="134"/>
      <c r="I299" s="134"/>
      <c r="J299" s="134"/>
      <c r="K299" s="133"/>
      <c r="L299" s="133"/>
    </row>
    <row r="300" spans="1:12" x14ac:dyDescent="0.15">
      <c r="A300" s="133"/>
      <c r="B300" s="133"/>
      <c r="C300" s="133"/>
      <c r="D300" s="133"/>
      <c r="E300" s="133"/>
      <c r="F300" s="133"/>
      <c r="G300" s="134"/>
      <c r="H300" s="134"/>
      <c r="I300" s="134"/>
      <c r="J300" s="134"/>
      <c r="K300" s="133"/>
      <c r="L300" s="133"/>
    </row>
    <row r="301" spans="1:12" x14ac:dyDescent="0.15">
      <c r="A301" s="133"/>
      <c r="B301" s="133"/>
      <c r="C301" s="133"/>
      <c r="D301" s="133"/>
      <c r="E301" s="133"/>
      <c r="F301" s="133"/>
      <c r="G301" s="134"/>
      <c r="H301" s="134"/>
      <c r="I301" s="134"/>
      <c r="J301" s="134"/>
      <c r="K301" s="133"/>
      <c r="L301" s="133"/>
    </row>
    <row r="302" spans="1:12" x14ac:dyDescent="0.15">
      <c r="A302" s="133"/>
      <c r="B302" s="133"/>
      <c r="C302" s="133"/>
      <c r="D302" s="133"/>
      <c r="E302" s="133"/>
      <c r="F302" s="133"/>
      <c r="G302" s="134"/>
      <c r="H302" s="134"/>
      <c r="I302" s="134"/>
      <c r="J302" s="134"/>
      <c r="K302" s="133"/>
      <c r="L302" s="133"/>
    </row>
    <row r="303" spans="1:12" x14ac:dyDescent="0.15">
      <c r="A303" s="133"/>
      <c r="B303" s="133"/>
      <c r="C303" s="133"/>
      <c r="D303" s="133"/>
      <c r="E303" s="133"/>
      <c r="F303" s="133"/>
      <c r="G303" s="134"/>
      <c r="H303" s="134"/>
      <c r="I303" s="134"/>
      <c r="J303" s="134"/>
      <c r="K303" s="133"/>
      <c r="L303" s="133"/>
    </row>
    <row r="304" spans="1:12" x14ac:dyDescent="0.15">
      <c r="A304" s="133"/>
      <c r="B304" s="133"/>
      <c r="C304" s="133"/>
      <c r="D304" s="133"/>
      <c r="E304" s="133"/>
      <c r="F304" s="133"/>
      <c r="G304" s="134"/>
      <c r="H304" s="134"/>
      <c r="I304" s="134"/>
      <c r="J304" s="134"/>
      <c r="K304" s="133"/>
      <c r="L304" s="133"/>
    </row>
    <row r="305" spans="1:12" x14ac:dyDescent="0.15">
      <c r="A305" s="133"/>
      <c r="B305" s="133"/>
      <c r="C305" s="133"/>
      <c r="D305" s="133"/>
      <c r="E305" s="133"/>
      <c r="F305" s="133"/>
      <c r="G305" s="134"/>
      <c r="H305" s="134"/>
      <c r="I305" s="134"/>
      <c r="J305" s="134"/>
      <c r="K305" s="133"/>
      <c r="L305" s="133"/>
    </row>
    <row r="306" spans="1:12" x14ac:dyDescent="0.15">
      <c r="A306" s="133"/>
      <c r="B306" s="133"/>
      <c r="C306" s="133"/>
      <c r="D306" s="133"/>
      <c r="E306" s="133"/>
      <c r="F306" s="133"/>
      <c r="G306" s="134"/>
      <c r="H306" s="134"/>
      <c r="I306" s="134"/>
      <c r="J306" s="134"/>
      <c r="K306" s="133"/>
      <c r="L306" s="133"/>
    </row>
    <row r="307" spans="1:12" x14ac:dyDescent="0.15">
      <c r="A307" s="133"/>
      <c r="B307" s="133"/>
      <c r="C307" s="133"/>
      <c r="D307" s="133"/>
      <c r="E307" s="133"/>
      <c r="F307" s="133"/>
      <c r="G307" s="134"/>
      <c r="H307" s="134"/>
      <c r="I307" s="134"/>
      <c r="J307" s="134"/>
      <c r="K307" s="133"/>
      <c r="L307" s="133"/>
    </row>
  </sheetData>
  <mergeCells count="3">
    <mergeCell ref="C86:E86"/>
    <mergeCell ref="C57:E57"/>
    <mergeCell ref="C28:E28"/>
  </mergeCells>
  <phoneticPr fontId="4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F25"/>
  <sheetViews>
    <sheetView workbookViewId="0">
      <selection activeCell="B9" sqref="B9"/>
    </sheetView>
  </sheetViews>
  <sheetFormatPr defaultRowHeight="13.5" x14ac:dyDescent="0.15"/>
  <cols>
    <col min="2" max="2" width="14.625" customWidth="1"/>
    <col min="3" max="3" width="18.25" customWidth="1"/>
    <col min="4" max="4" width="49.375" customWidth="1"/>
  </cols>
  <sheetData>
    <row r="3" spans="2:6" ht="14.25" thickBot="1" x14ac:dyDescent="0.2"/>
    <row r="4" spans="2:6" ht="14.25" thickBot="1" x14ac:dyDescent="0.2">
      <c r="B4" s="161" t="s">
        <v>143</v>
      </c>
      <c r="C4" s="162" t="s">
        <v>140</v>
      </c>
      <c r="D4" s="163" t="s">
        <v>141</v>
      </c>
    </row>
    <row r="5" spans="2:6" x14ac:dyDescent="0.15">
      <c r="B5" s="175">
        <v>2007</v>
      </c>
      <c r="C5" s="175"/>
      <c r="D5" s="175" t="s">
        <v>197</v>
      </c>
    </row>
    <row r="6" spans="2:6" x14ac:dyDescent="0.15">
      <c r="B6" s="176" t="s">
        <v>198</v>
      </c>
      <c r="C6" s="176" t="s">
        <v>203</v>
      </c>
      <c r="D6" s="176" t="s">
        <v>234</v>
      </c>
    </row>
    <row r="7" spans="2:6" x14ac:dyDescent="0.15">
      <c r="B7" s="176" t="s">
        <v>204</v>
      </c>
      <c r="C7" s="176" t="s">
        <v>152</v>
      </c>
      <c r="D7" s="176" t="s">
        <v>205</v>
      </c>
    </row>
    <row r="8" spans="2:6" x14ac:dyDescent="0.15">
      <c r="B8" s="166" t="s">
        <v>232</v>
      </c>
      <c r="C8" s="166">
        <v>1.1000000000000001</v>
      </c>
      <c r="D8" s="166" t="s">
        <v>233</v>
      </c>
    </row>
    <row r="9" spans="2:6" x14ac:dyDescent="0.15">
      <c r="B9" s="63"/>
      <c r="C9" s="63"/>
      <c r="D9" s="63"/>
    </row>
    <row r="10" spans="2:6" x14ac:dyDescent="0.15">
      <c r="B10" s="63"/>
      <c r="C10" s="63"/>
      <c r="D10" s="63"/>
    </row>
    <row r="11" spans="2:6" x14ac:dyDescent="0.15">
      <c r="B11" s="63"/>
      <c r="C11" s="63"/>
      <c r="D11" s="63"/>
      <c r="F11" t="s">
        <v>151</v>
      </c>
    </row>
    <row r="12" spans="2:6" x14ac:dyDescent="0.15">
      <c r="B12" s="63"/>
      <c r="C12" s="63"/>
      <c r="D12" s="63"/>
    </row>
    <row r="13" spans="2:6" x14ac:dyDescent="0.15">
      <c r="B13" s="63"/>
      <c r="C13" s="63"/>
      <c r="D13" s="63"/>
    </row>
    <row r="14" spans="2:6" x14ac:dyDescent="0.15">
      <c r="B14" s="63"/>
      <c r="C14" s="63"/>
      <c r="D14" s="63"/>
    </row>
    <row r="15" spans="2:6" x14ac:dyDescent="0.15">
      <c r="B15" s="63"/>
      <c r="C15" s="63"/>
      <c r="D15" s="63"/>
    </row>
    <row r="16" spans="2:6" x14ac:dyDescent="0.15">
      <c r="B16" s="63"/>
      <c r="C16" s="63"/>
      <c r="D16" s="63"/>
    </row>
    <row r="17" spans="2:4" x14ac:dyDescent="0.15">
      <c r="B17" s="63"/>
      <c r="C17" s="63"/>
      <c r="D17" s="63"/>
    </row>
    <row r="18" spans="2:4" x14ac:dyDescent="0.15">
      <c r="B18" s="63"/>
      <c r="C18" s="63"/>
      <c r="D18" s="63"/>
    </row>
    <row r="19" spans="2:4" x14ac:dyDescent="0.15">
      <c r="B19" s="63"/>
      <c r="C19" s="63"/>
      <c r="D19" s="63"/>
    </row>
    <row r="20" spans="2:4" x14ac:dyDescent="0.15">
      <c r="B20" s="63"/>
      <c r="C20" s="63"/>
      <c r="D20" s="63"/>
    </row>
    <row r="21" spans="2:4" x14ac:dyDescent="0.15">
      <c r="B21" s="63"/>
      <c r="C21" s="63"/>
      <c r="D21" s="63"/>
    </row>
    <row r="22" spans="2:4" x14ac:dyDescent="0.15">
      <c r="B22" s="63"/>
      <c r="C22" s="63"/>
      <c r="D22" s="63"/>
    </row>
    <row r="23" spans="2:4" x14ac:dyDescent="0.15">
      <c r="B23" s="63"/>
      <c r="C23" s="63"/>
      <c r="D23" s="63"/>
    </row>
    <row r="24" spans="2:4" x14ac:dyDescent="0.15">
      <c r="B24" s="63"/>
      <c r="C24" s="63"/>
      <c r="D24" s="63"/>
    </row>
    <row r="25" spans="2:4" x14ac:dyDescent="0.15">
      <c r="B25" s="63"/>
      <c r="C25" s="63"/>
      <c r="D25" s="63"/>
    </row>
  </sheetData>
  <sheetProtection selectLockedCells="1"/>
  <phoneticPr fontId="4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S36"/>
  <sheetViews>
    <sheetView topLeftCell="A31" zoomScale="70" workbookViewId="0">
      <selection activeCell="H14" sqref="H14"/>
    </sheetView>
  </sheetViews>
  <sheetFormatPr defaultRowHeight="13.5" x14ac:dyDescent="0.15"/>
  <cols>
    <col min="1" max="1" width="2.125" customWidth="1"/>
    <col min="2" max="2" width="4.375" bestFit="1" customWidth="1"/>
    <col min="3" max="3" width="11.5" customWidth="1"/>
    <col min="4" max="4" width="9.125" bestFit="1" customWidth="1"/>
    <col min="5" max="5" width="10" bestFit="1" customWidth="1"/>
    <col min="6" max="6" width="6.625" bestFit="1" customWidth="1"/>
    <col min="7" max="7" width="8.625" customWidth="1"/>
    <col min="8" max="8" width="10" bestFit="1" customWidth="1"/>
    <col min="9" max="9" width="16.25" bestFit="1" customWidth="1"/>
    <col min="10" max="10" width="9.375" customWidth="1"/>
    <col min="11" max="12" width="8.5" customWidth="1"/>
    <col min="13" max="13" width="11.875" customWidth="1"/>
    <col min="14" max="14" width="25.125" style="39" bestFit="1" customWidth="1"/>
    <col min="15" max="15" width="33" customWidth="1"/>
    <col min="16" max="16" width="11.25" customWidth="1"/>
  </cols>
  <sheetData>
    <row r="2" spans="2:19" ht="46.5" customHeight="1" x14ac:dyDescent="0.15">
      <c r="B2" s="7" t="s">
        <v>4</v>
      </c>
      <c r="C2" s="8" t="s">
        <v>1</v>
      </c>
      <c r="D2" s="9" t="s">
        <v>196</v>
      </c>
      <c r="E2" s="9" t="s">
        <v>13</v>
      </c>
      <c r="F2" s="8" t="s">
        <v>20</v>
      </c>
      <c r="G2" s="9" t="s">
        <v>76</v>
      </c>
      <c r="H2" s="9" t="s">
        <v>11</v>
      </c>
      <c r="I2" s="9" t="s">
        <v>0</v>
      </c>
      <c r="J2" s="9" t="s">
        <v>2</v>
      </c>
      <c r="K2" s="9" t="s">
        <v>53</v>
      </c>
      <c r="L2" s="9" t="s">
        <v>54</v>
      </c>
      <c r="M2" s="9" t="s">
        <v>19</v>
      </c>
      <c r="N2" s="9" t="s">
        <v>6</v>
      </c>
      <c r="O2" s="9" t="s">
        <v>3</v>
      </c>
      <c r="P2" s="9" t="s">
        <v>18</v>
      </c>
    </row>
    <row r="3" spans="2:19" s="44" customFormat="1" ht="27.95" customHeight="1" x14ac:dyDescent="0.15">
      <c r="B3" s="40">
        <v>1</v>
      </c>
      <c r="C3" s="41" t="s">
        <v>21</v>
      </c>
      <c r="D3" s="40" t="s">
        <v>334</v>
      </c>
      <c r="E3" s="40">
        <v>311</v>
      </c>
      <c r="F3" s="40" t="s">
        <v>22</v>
      </c>
      <c r="G3" s="40" t="s">
        <v>23</v>
      </c>
      <c r="H3" s="42">
        <v>152.69999999999999</v>
      </c>
      <c r="I3" s="43">
        <v>-341.04</v>
      </c>
      <c r="J3" s="40">
        <v>164</v>
      </c>
      <c r="K3" s="40" t="s">
        <v>45</v>
      </c>
      <c r="L3" s="40" t="s">
        <v>45</v>
      </c>
      <c r="M3" s="40">
        <v>27</v>
      </c>
      <c r="N3" s="170" t="s">
        <v>40</v>
      </c>
      <c r="O3" s="177" t="s">
        <v>304</v>
      </c>
      <c r="P3" s="50" t="s">
        <v>5</v>
      </c>
      <c r="S3" s="45"/>
    </row>
    <row r="4" spans="2:19" s="44" customFormat="1" ht="27.95" customHeight="1" x14ac:dyDescent="0.15">
      <c r="B4" s="40">
        <v>2</v>
      </c>
      <c r="C4" s="41" t="s">
        <v>21</v>
      </c>
      <c r="D4" s="40" t="s">
        <v>334</v>
      </c>
      <c r="E4" s="40">
        <v>311</v>
      </c>
      <c r="F4" s="40" t="s">
        <v>22</v>
      </c>
      <c r="G4" s="40" t="s">
        <v>23</v>
      </c>
      <c r="H4" s="42">
        <v>152.19999999999999</v>
      </c>
      <c r="I4" s="43">
        <v>-339.08</v>
      </c>
      <c r="J4" s="40">
        <v>161</v>
      </c>
      <c r="K4" s="40" t="s">
        <v>45</v>
      </c>
      <c r="L4" s="40" t="s">
        <v>45</v>
      </c>
      <c r="M4" s="40">
        <v>50</v>
      </c>
      <c r="N4" s="170" t="s">
        <v>40</v>
      </c>
      <c r="O4" s="177" t="s">
        <v>304</v>
      </c>
      <c r="P4" s="50" t="s">
        <v>5</v>
      </c>
    </row>
    <row r="5" spans="2:19" s="44" customFormat="1" ht="27.95" customHeight="1" x14ac:dyDescent="0.15">
      <c r="B5" s="40">
        <v>3</v>
      </c>
      <c r="C5" s="41" t="s">
        <v>21</v>
      </c>
      <c r="D5" s="40" t="s">
        <v>334</v>
      </c>
      <c r="E5" s="40">
        <v>311</v>
      </c>
      <c r="F5" s="40" t="s">
        <v>22</v>
      </c>
      <c r="G5" s="40" t="s">
        <v>23</v>
      </c>
      <c r="H5" s="42">
        <v>152.19999999999999</v>
      </c>
      <c r="I5" s="43">
        <v>-337.12</v>
      </c>
      <c r="J5" s="40">
        <v>157</v>
      </c>
      <c r="K5" s="40" t="s">
        <v>45</v>
      </c>
      <c r="L5" s="40" t="s">
        <v>45</v>
      </c>
      <c r="M5" s="40">
        <v>100</v>
      </c>
      <c r="N5" s="170" t="s">
        <v>40</v>
      </c>
      <c r="O5" s="177" t="s">
        <v>304</v>
      </c>
      <c r="P5" s="50" t="s">
        <v>5</v>
      </c>
    </row>
    <row r="6" spans="2:19" s="44" customFormat="1" ht="27.95" customHeight="1" x14ac:dyDescent="0.15">
      <c r="B6" s="40">
        <v>4</v>
      </c>
      <c r="C6" s="41" t="s">
        <v>21</v>
      </c>
      <c r="D6" s="40" t="s">
        <v>334</v>
      </c>
      <c r="E6" s="40">
        <v>311</v>
      </c>
      <c r="F6" s="40" t="s">
        <v>22</v>
      </c>
      <c r="G6" s="40" t="s">
        <v>23</v>
      </c>
      <c r="H6" s="42">
        <v>151.1</v>
      </c>
      <c r="I6" s="43">
        <v>-333.2</v>
      </c>
      <c r="J6" s="40">
        <v>152</v>
      </c>
      <c r="K6" s="40" t="s">
        <v>45</v>
      </c>
      <c r="L6" s="40" t="s">
        <v>45</v>
      </c>
      <c r="M6" s="40">
        <v>150</v>
      </c>
      <c r="N6" s="170" t="s">
        <v>40</v>
      </c>
      <c r="O6" s="177" t="s">
        <v>304</v>
      </c>
      <c r="P6" s="50" t="s">
        <v>5</v>
      </c>
    </row>
    <row r="7" spans="2:19" s="44" customFormat="1" ht="27.95" customHeight="1" x14ac:dyDescent="0.15">
      <c r="B7" s="40">
        <v>5</v>
      </c>
      <c r="C7" s="41" t="s">
        <v>21</v>
      </c>
      <c r="D7" s="40" t="s">
        <v>334</v>
      </c>
      <c r="E7" s="40">
        <v>311</v>
      </c>
      <c r="F7" s="40" t="s">
        <v>22</v>
      </c>
      <c r="G7" s="40" t="s">
        <v>23</v>
      </c>
      <c r="H7" s="42">
        <v>150.4</v>
      </c>
      <c r="I7" s="43">
        <v>-328.3</v>
      </c>
      <c r="J7" s="40">
        <v>152</v>
      </c>
      <c r="K7" s="40" t="s">
        <v>45</v>
      </c>
      <c r="L7" s="40" t="s">
        <v>45</v>
      </c>
      <c r="M7" s="40">
        <v>200</v>
      </c>
      <c r="N7" s="170" t="s">
        <v>40</v>
      </c>
      <c r="O7" s="177" t="s">
        <v>304</v>
      </c>
      <c r="P7" s="50" t="s">
        <v>5</v>
      </c>
    </row>
    <row r="8" spans="2:19" s="44" customFormat="1" ht="27.95" customHeight="1" x14ac:dyDescent="0.15">
      <c r="B8" s="40">
        <v>6</v>
      </c>
      <c r="C8" s="41" t="s">
        <v>21</v>
      </c>
      <c r="D8" s="40" t="s">
        <v>334</v>
      </c>
      <c r="E8" s="40">
        <v>311</v>
      </c>
      <c r="F8" s="40" t="s">
        <v>22</v>
      </c>
      <c r="G8" s="40" t="s">
        <v>23</v>
      </c>
      <c r="H8" s="42">
        <v>150</v>
      </c>
      <c r="I8" s="43">
        <v>-323.39999999999998</v>
      </c>
      <c r="J8" s="40">
        <v>148</v>
      </c>
      <c r="K8" s="40" t="s">
        <v>45</v>
      </c>
      <c r="L8" s="40" t="s">
        <v>45</v>
      </c>
      <c r="M8" s="40">
        <v>250</v>
      </c>
      <c r="N8" s="170" t="s">
        <v>40</v>
      </c>
      <c r="O8" s="177" t="s">
        <v>304</v>
      </c>
      <c r="P8" s="50" t="s">
        <v>5</v>
      </c>
    </row>
    <row r="9" spans="2:19" s="44" customFormat="1" ht="27.95" customHeight="1" x14ac:dyDescent="0.15">
      <c r="B9" s="40">
        <v>7</v>
      </c>
      <c r="C9" s="41" t="s">
        <v>21</v>
      </c>
      <c r="D9" s="40" t="s">
        <v>334</v>
      </c>
      <c r="E9" s="40">
        <v>311</v>
      </c>
      <c r="F9" s="40" t="s">
        <v>22</v>
      </c>
      <c r="G9" s="40" t="s">
        <v>23</v>
      </c>
      <c r="H9" s="42">
        <v>149</v>
      </c>
      <c r="I9" s="43">
        <v>-318.5</v>
      </c>
      <c r="J9" s="41">
        <v>141</v>
      </c>
      <c r="K9" s="40" t="s">
        <v>45</v>
      </c>
      <c r="L9" s="40" t="s">
        <v>45</v>
      </c>
      <c r="M9" s="41">
        <v>300</v>
      </c>
      <c r="N9" s="170" t="s">
        <v>40</v>
      </c>
      <c r="O9" s="177" t="s">
        <v>304</v>
      </c>
      <c r="P9" s="50" t="s">
        <v>5</v>
      </c>
      <c r="R9" s="46"/>
    </row>
    <row r="10" spans="2:19" s="44" customFormat="1" ht="27.95" customHeight="1" x14ac:dyDescent="0.15">
      <c r="B10" s="40">
        <v>8</v>
      </c>
      <c r="C10" s="41" t="s">
        <v>21</v>
      </c>
      <c r="D10" s="40" t="s">
        <v>334</v>
      </c>
      <c r="E10" s="40">
        <v>311</v>
      </c>
      <c r="F10" s="40" t="s">
        <v>22</v>
      </c>
      <c r="G10" s="40" t="s">
        <v>23</v>
      </c>
      <c r="H10" s="42">
        <v>148.72</v>
      </c>
      <c r="I10" s="43">
        <v>-341.04</v>
      </c>
      <c r="J10" s="40">
        <v>164</v>
      </c>
      <c r="K10" s="40">
        <v>214.6</v>
      </c>
      <c r="L10" s="40" t="s">
        <v>45</v>
      </c>
      <c r="M10" s="40">
        <v>27</v>
      </c>
      <c r="N10" s="170" t="s">
        <v>40</v>
      </c>
      <c r="O10" s="177" t="s">
        <v>305</v>
      </c>
      <c r="P10" s="50" t="s">
        <v>5</v>
      </c>
      <c r="S10" s="45"/>
    </row>
    <row r="11" spans="2:19" s="4" customFormat="1" ht="27.95" customHeight="1" x14ac:dyDescent="0.15">
      <c r="B11" s="12">
        <v>9</v>
      </c>
      <c r="C11" s="20" t="s">
        <v>21</v>
      </c>
      <c r="D11" s="40" t="s">
        <v>334</v>
      </c>
      <c r="E11" s="12">
        <v>311</v>
      </c>
      <c r="F11" s="12" t="s">
        <v>22</v>
      </c>
      <c r="G11" s="12" t="s">
        <v>23</v>
      </c>
      <c r="H11" s="18">
        <v>152.68</v>
      </c>
      <c r="I11" s="38">
        <v>-336</v>
      </c>
      <c r="J11" s="12">
        <v>161</v>
      </c>
      <c r="K11" s="12">
        <v>211.7</v>
      </c>
      <c r="L11" s="12" t="s">
        <v>45</v>
      </c>
      <c r="M11" s="12">
        <v>50</v>
      </c>
      <c r="N11" s="170" t="s">
        <v>40</v>
      </c>
      <c r="O11" s="178" t="s">
        <v>306</v>
      </c>
      <c r="P11" s="50" t="s">
        <v>5</v>
      </c>
    </row>
    <row r="12" spans="2:19" s="4" customFormat="1" ht="27.95" customHeight="1" x14ac:dyDescent="0.15">
      <c r="B12" s="12">
        <v>10</v>
      </c>
      <c r="C12" s="20" t="s">
        <v>21</v>
      </c>
      <c r="D12" s="40" t="s">
        <v>334</v>
      </c>
      <c r="E12" s="12">
        <v>311</v>
      </c>
      <c r="F12" s="12" t="s">
        <v>22</v>
      </c>
      <c r="G12" s="12" t="s">
        <v>23</v>
      </c>
      <c r="H12" s="18">
        <v>152.4</v>
      </c>
      <c r="I12" s="38">
        <v>-333</v>
      </c>
      <c r="J12" s="12">
        <v>157</v>
      </c>
      <c r="K12" s="12">
        <v>205.8</v>
      </c>
      <c r="L12" s="12" t="s">
        <v>45</v>
      </c>
      <c r="M12" s="12">
        <v>100</v>
      </c>
      <c r="N12" s="170" t="s">
        <v>40</v>
      </c>
      <c r="O12" s="178" t="s">
        <v>307</v>
      </c>
      <c r="P12" s="50" t="s">
        <v>5</v>
      </c>
    </row>
    <row r="13" spans="2:19" s="4" customFormat="1" ht="27.95" customHeight="1" x14ac:dyDescent="0.15">
      <c r="B13" s="12">
        <v>11</v>
      </c>
      <c r="C13" s="20" t="s">
        <v>21</v>
      </c>
      <c r="D13" s="40" t="s">
        <v>334</v>
      </c>
      <c r="E13" s="12">
        <v>311</v>
      </c>
      <c r="F13" s="12" t="s">
        <v>22</v>
      </c>
      <c r="G13" s="12" t="s">
        <v>23</v>
      </c>
      <c r="H13" s="18">
        <v>152.24</v>
      </c>
      <c r="I13" s="38">
        <v>-332</v>
      </c>
      <c r="J13" s="12">
        <v>155</v>
      </c>
      <c r="K13" s="12">
        <v>202.8</v>
      </c>
      <c r="L13" s="12" t="s">
        <v>45</v>
      </c>
      <c r="M13" s="12">
        <v>150</v>
      </c>
      <c r="N13" s="170" t="s">
        <v>40</v>
      </c>
      <c r="O13" s="178" t="s">
        <v>308</v>
      </c>
      <c r="P13" s="50" t="s">
        <v>5</v>
      </c>
    </row>
    <row r="14" spans="2:19" s="4" customFormat="1" ht="27.95" customHeight="1" x14ac:dyDescent="0.15">
      <c r="B14" s="12">
        <v>12</v>
      </c>
      <c r="C14" s="20" t="s">
        <v>21</v>
      </c>
      <c r="D14" s="40" t="s">
        <v>334</v>
      </c>
      <c r="E14" s="12">
        <v>311</v>
      </c>
      <c r="F14" s="12" t="s">
        <v>22</v>
      </c>
      <c r="G14" s="12" t="s">
        <v>103</v>
      </c>
      <c r="H14" s="18">
        <v>152</v>
      </c>
      <c r="I14" s="38">
        <v>-330</v>
      </c>
      <c r="J14" s="12">
        <v>152</v>
      </c>
      <c r="K14" s="12">
        <v>198.5</v>
      </c>
      <c r="L14" s="12" t="s">
        <v>45</v>
      </c>
      <c r="M14" s="12">
        <v>200</v>
      </c>
      <c r="N14" s="170" t="s">
        <v>40</v>
      </c>
      <c r="O14" s="178" t="s">
        <v>309</v>
      </c>
      <c r="P14" s="50" t="s">
        <v>5</v>
      </c>
    </row>
    <row r="15" spans="2:19" s="4" customFormat="1" ht="27.95" customHeight="1" x14ac:dyDescent="0.15">
      <c r="B15" s="12">
        <v>13</v>
      </c>
      <c r="C15" s="20" t="s">
        <v>21</v>
      </c>
      <c r="D15" s="40" t="s">
        <v>334</v>
      </c>
      <c r="E15" s="12">
        <v>311</v>
      </c>
      <c r="F15" s="12" t="s">
        <v>22</v>
      </c>
      <c r="G15" s="12" t="s">
        <v>23</v>
      </c>
      <c r="H15" s="18">
        <v>151.02000000000001</v>
      </c>
      <c r="I15" s="38">
        <v>-325</v>
      </c>
      <c r="J15" s="12">
        <v>148</v>
      </c>
      <c r="K15" s="12">
        <v>193.6</v>
      </c>
      <c r="L15" s="12" t="s">
        <v>45</v>
      </c>
      <c r="M15" s="12">
        <v>250</v>
      </c>
      <c r="N15" s="170" t="s">
        <v>40</v>
      </c>
      <c r="O15" s="178" t="s">
        <v>310</v>
      </c>
      <c r="P15" s="50" t="s">
        <v>5</v>
      </c>
    </row>
    <row r="16" spans="2:19" s="4" customFormat="1" ht="27.95" customHeight="1" x14ac:dyDescent="0.15">
      <c r="B16" s="12">
        <v>14</v>
      </c>
      <c r="C16" s="20" t="s">
        <v>21</v>
      </c>
      <c r="D16" s="40" t="s">
        <v>334</v>
      </c>
      <c r="E16" s="12">
        <v>311</v>
      </c>
      <c r="F16" s="12" t="s">
        <v>22</v>
      </c>
      <c r="G16" s="12" t="s">
        <v>23</v>
      </c>
      <c r="H16" s="18">
        <v>150.78</v>
      </c>
      <c r="I16" s="38">
        <v>-318.5</v>
      </c>
      <c r="J16" s="20">
        <v>143</v>
      </c>
      <c r="K16" s="12">
        <v>186.7</v>
      </c>
      <c r="L16" s="12" t="s">
        <v>45</v>
      </c>
      <c r="M16" s="20">
        <v>300</v>
      </c>
      <c r="N16" s="170" t="s">
        <v>40</v>
      </c>
      <c r="O16" s="178" t="s">
        <v>311</v>
      </c>
      <c r="P16" s="50" t="s">
        <v>5</v>
      </c>
      <c r="R16" s="19"/>
    </row>
    <row r="17" spans="2:19" s="4" customFormat="1" ht="27.95" customHeight="1" x14ac:dyDescent="0.15">
      <c r="B17" s="12">
        <v>15</v>
      </c>
      <c r="C17" s="20" t="s">
        <v>21</v>
      </c>
      <c r="D17" s="40" t="s">
        <v>334</v>
      </c>
      <c r="E17" s="12">
        <v>311</v>
      </c>
      <c r="F17" s="12" t="s">
        <v>22</v>
      </c>
      <c r="G17" s="12" t="s">
        <v>23</v>
      </c>
      <c r="H17" s="18">
        <v>150.52000000000001</v>
      </c>
      <c r="I17" s="38">
        <v>-317</v>
      </c>
      <c r="J17" s="12">
        <v>140</v>
      </c>
      <c r="K17" s="12">
        <v>182.8</v>
      </c>
      <c r="L17" s="12" t="s">
        <v>45</v>
      </c>
      <c r="M17" s="12">
        <v>350</v>
      </c>
      <c r="N17" s="170" t="s">
        <v>40</v>
      </c>
      <c r="O17" s="178" t="s">
        <v>305</v>
      </c>
      <c r="P17" s="50" t="s">
        <v>5</v>
      </c>
      <c r="S17" s="21"/>
    </row>
    <row r="18" spans="2:19" s="4" customFormat="1" ht="27.95" customHeight="1" x14ac:dyDescent="0.15">
      <c r="B18" s="12">
        <v>16</v>
      </c>
      <c r="C18" s="20" t="s">
        <v>21</v>
      </c>
      <c r="D18" s="40" t="s">
        <v>334</v>
      </c>
      <c r="E18" s="12">
        <v>311</v>
      </c>
      <c r="F18" s="12" t="s">
        <v>22</v>
      </c>
      <c r="G18" s="12" t="s">
        <v>23</v>
      </c>
      <c r="H18" s="18">
        <v>150.34</v>
      </c>
      <c r="I18" s="38">
        <v>-314</v>
      </c>
      <c r="J18" s="12">
        <v>134</v>
      </c>
      <c r="K18" s="12">
        <v>179.3</v>
      </c>
      <c r="L18" s="12" t="s">
        <v>45</v>
      </c>
      <c r="M18" s="12">
        <v>400</v>
      </c>
      <c r="N18" s="170" t="s">
        <v>40</v>
      </c>
      <c r="O18" s="178" t="s">
        <v>306</v>
      </c>
      <c r="P18" s="50" t="s">
        <v>5</v>
      </c>
    </row>
    <row r="19" spans="2:19" s="4" customFormat="1" ht="27.95" customHeight="1" x14ac:dyDescent="0.15">
      <c r="B19" s="12">
        <v>17</v>
      </c>
      <c r="C19" s="20" t="s">
        <v>21</v>
      </c>
      <c r="D19" s="40" t="s">
        <v>334</v>
      </c>
      <c r="E19" s="12">
        <v>311</v>
      </c>
      <c r="F19" s="12" t="s">
        <v>22</v>
      </c>
      <c r="G19" s="12" t="s">
        <v>23</v>
      </c>
      <c r="H19" s="18">
        <v>150.12</v>
      </c>
      <c r="I19" s="38">
        <v>-312</v>
      </c>
      <c r="J19" s="12">
        <v>135</v>
      </c>
      <c r="K19" s="12">
        <v>176.4</v>
      </c>
      <c r="L19" s="12" t="s">
        <v>45</v>
      </c>
      <c r="M19" s="12">
        <v>450</v>
      </c>
      <c r="N19" s="170" t="s">
        <v>40</v>
      </c>
      <c r="O19" s="178" t="s">
        <v>305</v>
      </c>
      <c r="P19" s="50" t="s">
        <v>5</v>
      </c>
      <c r="S19" s="21"/>
    </row>
    <row r="20" spans="2:19" s="4" customFormat="1" ht="27.95" customHeight="1" x14ac:dyDescent="0.15">
      <c r="B20" s="12">
        <v>18</v>
      </c>
      <c r="C20" s="20" t="s">
        <v>21</v>
      </c>
      <c r="D20" s="40" t="s">
        <v>334</v>
      </c>
      <c r="E20" s="12">
        <v>311</v>
      </c>
      <c r="F20" s="12" t="s">
        <v>22</v>
      </c>
      <c r="G20" s="12" t="s">
        <v>23</v>
      </c>
      <c r="H20" s="18">
        <v>149.1</v>
      </c>
      <c r="I20" s="38">
        <v>-312</v>
      </c>
      <c r="J20" s="12">
        <v>133</v>
      </c>
      <c r="K20" s="12">
        <v>174</v>
      </c>
      <c r="L20" s="12" t="s">
        <v>45</v>
      </c>
      <c r="M20" s="12">
        <v>500</v>
      </c>
      <c r="N20" s="170" t="s">
        <v>40</v>
      </c>
      <c r="O20" s="178" t="s">
        <v>306</v>
      </c>
      <c r="P20" s="50" t="s">
        <v>5</v>
      </c>
    </row>
    <row r="21" spans="2:19" s="4" customFormat="1" ht="27.95" customHeight="1" x14ac:dyDescent="0.15">
      <c r="B21" s="12">
        <v>19</v>
      </c>
      <c r="C21" s="20" t="s">
        <v>21</v>
      </c>
      <c r="D21" s="40" t="s">
        <v>334</v>
      </c>
      <c r="E21" s="12">
        <v>311</v>
      </c>
      <c r="F21" s="12" t="s">
        <v>22</v>
      </c>
      <c r="G21" s="12" t="s">
        <v>23</v>
      </c>
      <c r="H21" s="18">
        <v>148.84</v>
      </c>
      <c r="I21" s="38">
        <v>-310</v>
      </c>
      <c r="J21" s="12">
        <v>130</v>
      </c>
      <c r="K21" s="12">
        <v>170.5</v>
      </c>
      <c r="L21" s="12" t="s">
        <v>45</v>
      </c>
      <c r="M21" s="12">
        <v>550</v>
      </c>
      <c r="N21" s="170" t="s">
        <v>40</v>
      </c>
      <c r="O21" s="178" t="s">
        <v>305</v>
      </c>
      <c r="P21" s="50" t="s">
        <v>5</v>
      </c>
      <c r="S21" s="21"/>
    </row>
    <row r="22" spans="2:19" s="4" customFormat="1" ht="27.95" customHeight="1" x14ac:dyDescent="0.15">
      <c r="B22" s="12">
        <v>20</v>
      </c>
      <c r="C22" s="20" t="s">
        <v>21</v>
      </c>
      <c r="D22" s="40" t="s">
        <v>334</v>
      </c>
      <c r="E22" s="12">
        <v>311</v>
      </c>
      <c r="F22" s="12" t="s">
        <v>22</v>
      </c>
      <c r="G22" s="12" t="s">
        <v>23</v>
      </c>
      <c r="H22" s="18">
        <v>148.78</v>
      </c>
      <c r="I22" s="38">
        <v>-285</v>
      </c>
      <c r="J22" s="12">
        <v>130</v>
      </c>
      <c r="K22" s="12">
        <v>167</v>
      </c>
      <c r="L22" s="12" t="s">
        <v>45</v>
      </c>
      <c r="M22" s="12">
        <v>600</v>
      </c>
      <c r="N22" s="170" t="s">
        <v>40</v>
      </c>
      <c r="O22" s="178" t="s">
        <v>306</v>
      </c>
      <c r="P22" s="50" t="s">
        <v>5</v>
      </c>
    </row>
    <row r="23" spans="2:19" s="4" customFormat="1" ht="27.95" customHeight="1" x14ac:dyDescent="0.15">
      <c r="B23" s="12">
        <v>21</v>
      </c>
      <c r="C23" s="20" t="s">
        <v>21</v>
      </c>
      <c r="D23" s="40" t="s">
        <v>334</v>
      </c>
      <c r="E23" s="12">
        <v>311</v>
      </c>
      <c r="F23" s="12" t="s">
        <v>22</v>
      </c>
      <c r="G23" s="12" t="s">
        <v>23</v>
      </c>
      <c r="H23" s="18">
        <v>148.58000000000001</v>
      </c>
      <c r="I23" s="38">
        <v>-281</v>
      </c>
      <c r="J23" s="12">
        <v>116</v>
      </c>
      <c r="K23" s="12">
        <v>164</v>
      </c>
      <c r="L23" s="12" t="s">
        <v>45</v>
      </c>
      <c r="M23" s="12">
        <v>650</v>
      </c>
      <c r="N23" s="170" t="s">
        <v>40</v>
      </c>
      <c r="O23" s="178" t="s">
        <v>307</v>
      </c>
      <c r="P23" s="50" t="s">
        <v>5</v>
      </c>
    </row>
    <row r="24" spans="2:19" s="4" customFormat="1" ht="27.95" customHeight="1" x14ac:dyDescent="0.15">
      <c r="B24" s="12">
        <v>22</v>
      </c>
      <c r="C24" s="20" t="s">
        <v>106</v>
      </c>
      <c r="D24" s="20" t="s">
        <v>106</v>
      </c>
      <c r="E24" s="12">
        <v>220</v>
      </c>
      <c r="F24" s="12" t="s">
        <v>22</v>
      </c>
      <c r="G24" s="12" t="s">
        <v>60</v>
      </c>
      <c r="H24" s="18">
        <v>166.92699999999999</v>
      </c>
      <c r="I24" s="38">
        <v>-185</v>
      </c>
      <c r="J24" s="12">
        <v>176</v>
      </c>
      <c r="K24" s="12">
        <v>220</v>
      </c>
      <c r="L24" s="12">
        <v>0.253</v>
      </c>
      <c r="M24" s="12" t="s">
        <v>31</v>
      </c>
      <c r="N24" s="168" t="s">
        <v>108</v>
      </c>
      <c r="O24" s="178" t="s">
        <v>107</v>
      </c>
      <c r="P24" s="49" t="s">
        <v>5</v>
      </c>
    </row>
    <row r="25" spans="2:19" s="4" customFormat="1" ht="27.95" customHeight="1" x14ac:dyDescent="0.15">
      <c r="B25" s="12">
        <v>23</v>
      </c>
      <c r="C25" s="12" t="s">
        <v>356</v>
      </c>
      <c r="D25" s="12" t="s">
        <v>348</v>
      </c>
      <c r="E25" s="12">
        <v>220</v>
      </c>
      <c r="F25" s="12" t="s">
        <v>335</v>
      </c>
      <c r="G25" s="12" t="s">
        <v>326</v>
      </c>
      <c r="H25" s="18">
        <v>128</v>
      </c>
      <c r="I25" s="40" t="s">
        <v>336</v>
      </c>
      <c r="J25" s="12" t="s">
        <v>357</v>
      </c>
      <c r="K25" s="12"/>
      <c r="L25" s="40" t="s">
        <v>336</v>
      </c>
      <c r="M25" s="40" t="s">
        <v>338</v>
      </c>
      <c r="N25" s="165" t="s">
        <v>339</v>
      </c>
      <c r="O25" s="213" t="s">
        <v>340</v>
      </c>
      <c r="P25" s="216" t="s">
        <v>5</v>
      </c>
    </row>
    <row r="26" spans="2:19" s="4" customFormat="1" ht="27.95" customHeight="1" x14ac:dyDescent="0.15">
      <c r="B26" s="12">
        <v>24</v>
      </c>
      <c r="C26" s="12" t="s">
        <v>356</v>
      </c>
      <c r="D26" s="12" t="s">
        <v>348</v>
      </c>
      <c r="E26" s="12">
        <v>220</v>
      </c>
      <c r="F26" s="12" t="s">
        <v>335</v>
      </c>
      <c r="G26" s="12" t="s">
        <v>326</v>
      </c>
      <c r="H26" s="18">
        <v>128</v>
      </c>
      <c r="I26" s="40" t="s">
        <v>336</v>
      </c>
      <c r="J26" s="12" t="s">
        <v>358</v>
      </c>
      <c r="K26" s="12"/>
      <c r="L26" s="40" t="s">
        <v>336</v>
      </c>
      <c r="M26" s="40" t="s">
        <v>338</v>
      </c>
      <c r="N26" s="165" t="s">
        <v>339</v>
      </c>
      <c r="O26" s="214"/>
      <c r="P26" s="217"/>
    </row>
    <row r="27" spans="2:19" s="4" customFormat="1" ht="27.95" customHeight="1" x14ac:dyDescent="0.15">
      <c r="B27" s="12">
        <v>25</v>
      </c>
      <c r="C27" s="12" t="s">
        <v>356</v>
      </c>
      <c r="D27" s="12" t="s">
        <v>348</v>
      </c>
      <c r="E27" s="12">
        <v>331</v>
      </c>
      <c r="F27" s="12" t="s">
        <v>335</v>
      </c>
      <c r="G27" s="12" t="s">
        <v>455</v>
      </c>
      <c r="H27" s="18">
        <v>145</v>
      </c>
      <c r="I27" s="40" t="s">
        <v>336</v>
      </c>
      <c r="J27" s="12" t="s">
        <v>359</v>
      </c>
      <c r="K27" s="12"/>
      <c r="L27" s="40" t="s">
        <v>336</v>
      </c>
      <c r="M27" s="40" t="s">
        <v>338</v>
      </c>
      <c r="N27" s="165" t="s">
        <v>339</v>
      </c>
      <c r="O27" s="214"/>
      <c r="P27" s="217"/>
    </row>
    <row r="28" spans="2:19" s="4" customFormat="1" ht="27.95" customHeight="1" x14ac:dyDescent="0.15">
      <c r="B28" s="12">
        <v>26</v>
      </c>
      <c r="C28" s="12" t="s">
        <v>356</v>
      </c>
      <c r="D28" s="12" t="s">
        <v>348</v>
      </c>
      <c r="E28" s="12">
        <v>331</v>
      </c>
      <c r="F28" s="12" t="s">
        <v>335</v>
      </c>
      <c r="G28" s="12" t="s">
        <v>455</v>
      </c>
      <c r="H28" s="18">
        <v>145</v>
      </c>
      <c r="I28" s="40" t="s">
        <v>336</v>
      </c>
      <c r="J28" s="12" t="s">
        <v>360</v>
      </c>
      <c r="K28" s="12"/>
      <c r="L28" s="40" t="s">
        <v>336</v>
      </c>
      <c r="M28" s="40" t="s">
        <v>338</v>
      </c>
      <c r="N28" s="165" t="s">
        <v>339</v>
      </c>
      <c r="O28" s="214"/>
      <c r="P28" s="217"/>
    </row>
    <row r="29" spans="2:19" s="4" customFormat="1" ht="27.95" customHeight="1" x14ac:dyDescent="0.15">
      <c r="B29" s="12">
        <v>27</v>
      </c>
      <c r="C29" s="12" t="s">
        <v>361</v>
      </c>
      <c r="D29" s="12" t="s">
        <v>348</v>
      </c>
      <c r="E29" s="12">
        <v>220</v>
      </c>
      <c r="F29" s="12" t="s">
        <v>335</v>
      </c>
      <c r="G29" s="12" t="s">
        <v>326</v>
      </c>
      <c r="H29" s="18">
        <v>131</v>
      </c>
      <c r="I29" s="40" t="s">
        <v>336</v>
      </c>
      <c r="J29" s="12" t="s">
        <v>362</v>
      </c>
      <c r="K29" s="12"/>
      <c r="L29" s="40" t="s">
        <v>336</v>
      </c>
      <c r="M29" s="40" t="s">
        <v>338</v>
      </c>
      <c r="N29" s="165" t="s">
        <v>339</v>
      </c>
      <c r="O29" s="214"/>
      <c r="P29" s="217"/>
    </row>
    <row r="30" spans="2:19" s="4" customFormat="1" ht="27.95" customHeight="1" x14ac:dyDescent="0.15">
      <c r="B30" s="12">
        <v>28</v>
      </c>
      <c r="C30" s="12" t="s">
        <v>363</v>
      </c>
      <c r="D30" s="12" t="s">
        <v>348</v>
      </c>
      <c r="E30" s="12">
        <v>220</v>
      </c>
      <c r="F30" s="12" t="s">
        <v>335</v>
      </c>
      <c r="G30" s="12" t="s">
        <v>326</v>
      </c>
      <c r="H30" s="18">
        <v>131</v>
      </c>
      <c r="I30" s="40" t="s">
        <v>336</v>
      </c>
      <c r="J30" s="12" t="s">
        <v>364</v>
      </c>
      <c r="K30" s="12"/>
      <c r="L30" s="40" t="s">
        <v>336</v>
      </c>
      <c r="M30" s="40" t="s">
        <v>338</v>
      </c>
      <c r="N30" s="165" t="s">
        <v>339</v>
      </c>
      <c r="O30" s="214"/>
      <c r="P30" s="217"/>
    </row>
    <row r="31" spans="2:19" s="4" customFormat="1" ht="27.95" customHeight="1" x14ac:dyDescent="0.15">
      <c r="B31" s="12">
        <v>29</v>
      </c>
      <c r="C31" s="12" t="s">
        <v>363</v>
      </c>
      <c r="D31" s="12" t="s">
        <v>348</v>
      </c>
      <c r="E31" s="12">
        <v>420</v>
      </c>
      <c r="F31" s="12" t="s">
        <v>335</v>
      </c>
      <c r="G31" s="12" t="s">
        <v>455</v>
      </c>
      <c r="H31" s="18">
        <v>151</v>
      </c>
      <c r="I31" s="40" t="s">
        <v>336</v>
      </c>
      <c r="J31" s="12" t="s">
        <v>365</v>
      </c>
      <c r="K31" s="12"/>
      <c r="L31" s="40" t="s">
        <v>336</v>
      </c>
      <c r="M31" s="40" t="s">
        <v>338</v>
      </c>
      <c r="N31" s="165" t="s">
        <v>339</v>
      </c>
      <c r="O31" s="214"/>
      <c r="P31" s="217"/>
    </row>
    <row r="32" spans="2:19" s="4" customFormat="1" ht="27.95" customHeight="1" x14ac:dyDescent="0.15">
      <c r="B32" s="12">
        <v>30</v>
      </c>
      <c r="C32" s="12" t="s">
        <v>366</v>
      </c>
      <c r="D32" s="12" t="s">
        <v>348</v>
      </c>
      <c r="E32" s="12">
        <v>420</v>
      </c>
      <c r="F32" s="12" t="s">
        <v>335</v>
      </c>
      <c r="G32" s="12" t="s">
        <v>455</v>
      </c>
      <c r="H32" s="18">
        <v>150</v>
      </c>
      <c r="I32" s="40" t="s">
        <v>336</v>
      </c>
      <c r="J32" s="12" t="s">
        <v>367</v>
      </c>
      <c r="K32" s="12"/>
      <c r="L32" s="40" t="s">
        <v>336</v>
      </c>
      <c r="M32" s="40" t="s">
        <v>338</v>
      </c>
      <c r="N32" s="165" t="s">
        <v>339</v>
      </c>
      <c r="O32" s="215"/>
      <c r="P32" s="218"/>
    </row>
    <row r="33" spans="3:15" x14ac:dyDescent="0.15"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</row>
    <row r="34" spans="3:15" x14ac:dyDescent="0.15">
      <c r="N34"/>
    </row>
    <row r="35" spans="3:15" x14ac:dyDescent="0.15">
      <c r="N35"/>
    </row>
    <row r="36" spans="3:15" x14ac:dyDescent="0.15">
      <c r="N36"/>
    </row>
  </sheetData>
  <sheetProtection sort="0" autoFilter="0"/>
  <autoFilter ref="B2:P24"/>
  <mergeCells count="2">
    <mergeCell ref="O25:O32"/>
    <mergeCell ref="P25:P32"/>
  </mergeCells>
  <phoneticPr fontId="4"/>
  <hyperlinks>
    <hyperlink ref="P3" r:id="rId1"/>
    <hyperlink ref="P24" r:id="rId2"/>
    <hyperlink ref="P4" r:id="rId3"/>
    <hyperlink ref="P5" r:id="rId4"/>
    <hyperlink ref="P6" r:id="rId5"/>
    <hyperlink ref="P7" r:id="rId6"/>
    <hyperlink ref="P8" r:id="rId7"/>
    <hyperlink ref="P9" r:id="rId8"/>
    <hyperlink ref="P10" r:id="rId9"/>
    <hyperlink ref="P11" r:id="rId10"/>
    <hyperlink ref="P12" r:id="rId11"/>
    <hyperlink ref="P13" r:id="rId12"/>
    <hyperlink ref="P14" r:id="rId13"/>
    <hyperlink ref="P15" r:id="rId14"/>
    <hyperlink ref="P16" r:id="rId15"/>
    <hyperlink ref="P17" r:id="rId16"/>
    <hyperlink ref="P18" r:id="rId17"/>
    <hyperlink ref="P19" r:id="rId18"/>
    <hyperlink ref="P20" r:id="rId19"/>
    <hyperlink ref="P21" r:id="rId20"/>
    <hyperlink ref="P22" r:id="rId21"/>
    <hyperlink ref="P23" r:id="rId22"/>
  </hyperlinks>
  <pageMargins left="0.75" right="0.75" top="1" bottom="1" header="0.51200000000000001" footer="0.51200000000000001"/>
  <pageSetup paperSize="9" orientation="portrait" r:id="rId2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S28"/>
  <sheetViews>
    <sheetView topLeftCell="A19" zoomScale="70" workbookViewId="0">
      <selection activeCell="E33" sqref="E33"/>
    </sheetView>
  </sheetViews>
  <sheetFormatPr defaultRowHeight="13.5" x14ac:dyDescent="0.15"/>
  <cols>
    <col min="1" max="1" width="2.125" customWidth="1"/>
    <col min="2" max="2" width="8.75" customWidth="1"/>
    <col min="3" max="3" width="14.125" style="39" customWidth="1"/>
    <col min="4" max="4" width="12.25" customWidth="1"/>
    <col min="5" max="5" width="12" customWidth="1"/>
    <col min="6" max="6" width="8.625" customWidth="1"/>
    <col min="7" max="7" width="12.125" bestFit="1" customWidth="1"/>
    <col min="8" max="8" width="10" bestFit="1" customWidth="1"/>
    <col min="9" max="9" width="15.5" customWidth="1"/>
    <col min="10" max="11" width="8.5" customWidth="1"/>
    <col min="12" max="12" width="8.5" style="71" customWidth="1"/>
    <col min="13" max="13" width="11.875" customWidth="1"/>
    <col min="14" max="14" width="38.625" style="39" customWidth="1"/>
    <col min="15" max="15" width="33" style="39" customWidth="1"/>
    <col min="16" max="16" width="11.25" customWidth="1"/>
  </cols>
  <sheetData>
    <row r="2" spans="2:19" ht="46.5" customHeight="1" x14ac:dyDescent="0.15">
      <c r="B2" s="7" t="s">
        <v>4</v>
      </c>
      <c r="C2" s="9" t="s">
        <v>1</v>
      </c>
      <c r="D2" s="9" t="s">
        <v>196</v>
      </c>
      <c r="E2" s="9" t="s">
        <v>13</v>
      </c>
      <c r="F2" s="8" t="s">
        <v>20</v>
      </c>
      <c r="G2" s="9" t="s">
        <v>76</v>
      </c>
      <c r="H2" s="9" t="s">
        <v>11</v>
      </c>
      <c r="I2" s="9" t="s">
        <v>0</v>
      </c>
      <c r="J2" s="9" t="s">
        <v>2</v>
      </c>
      <c r="K2" s="9" t="s">
        <v>53</v>
      </c>
      <c r="L2" s="67" t="s">
        <v>54</v>
      </c>
      <c r="M2" s="9" t="s">
        <v>142</v>
      </c>
      <c r="N2" s="9" t="s">
        <v>6</v>
      </c>
      <c r="O2" s="9" t="s">
        <v>3</v>
      </c>
      <c r="P2" s="9" t="s">
        <v>18</v>
      </c>
    </row>
    <row r="3" spans="2:19" s="4" customFormat="1" ht="27.95" customHeight="1" x14ac:dyDescent="0.15">
      <c r="B3" s="12">
        <v>1</v>
      </c>
      <c r="C3" s="64" t="s">
        <v>34</v>
      </c>
      <c r="D3" s="15" t="s">
        <v>50</v>
      </c>
      <c r="E3" s="12">
        <v>211</v>
      </c>
      <c r="F3" s="12" t="s">
        <v>30</v>
      </c>
      <c r="G3" s="12" t="s">
        <v>26</v>
      </c>
      <c r="H3" s="18">
        <v>156.4</v>
      </c>
      <c r="I3" s="12">
        <v>-313</v>
      </c>
      <c r="J3" s="12">
        <v>172</v>
      </c>
      <c r="K3" s="12" t="s">
        <v>45</v>
      </c>
      <c r="L3" s="68" t="s">
        <v>45</v>
      </c>
      <c r="M3" s="12" t="s">
        <v>35</v>
      </c>
      <c r="N3" s="168" t="s">
        <v>36</v>
      </c>
      <c r="O3" s="51" t="s">
        <v>33</v>
      </c>
      <c r="P3" s="49">
        <v>0</v>
      </c>
      <c r="S3" s="21"/>
    </row>
    <row r="4" spans="2:19" s="4" customFormat="1" ht="27.95" customHeight="1" x14ac:dyDescent="0.15">
      <c r="B4" s="12">
        <v>2</v>
      </c>
      <c r="C4" s="64" t="s">
        <v>49</v>
      </c>
      <c r="D4" s="15" t="s">
        <v>50</v>
      </c>
      <c r="E4" s="12">
        <v>200</v>
      </c>
      <c r="F4" s="12" t="s">
        <v>51</v>
      </c>
      <c r="G4" s="12" t="s">
        <v>52</v>
      </c>
      <c r="H4" s="18" t="s">
        <v>45</v>
      </c>
      <c r="I4" s="12" t="s">
        <v>45</v>
      </c>
      <c r="J4" s="12" t="s">
        <v>45</v>
      </c>
      <c r="K4" s="12">
        <v>182</v>
      </c>
      <c r="L4" s="68">
        <v>0.31</v>
      </c>
      <c r="M4" s="12" t="s">
        <v>31</v>
      </c>
      <c r="N4" s="168" t="s">
        <v>40</v>
      </c>
      <c r="O4" s="51" t="s">
        <v>55</v>
      </c>
      <c r="P4" s="49">
        <v>0</v>
      </c>
    </row>
    <row r="5" spans="2:19" s="4" customFormat="1" ht="27.95" customHeight="1" x14ac:dyDescent="0.15">
      <c r="B5" s="12">
        <v>3</v>
      </c>
      <c r="C5" s="64" t="s">
        <v>49</v>
      </c>
      <c r="D5" s="15" t="s">
        <v>50</v>
      </c>
      <c r="E5" s="12" t="s">
        <v>56</v>
      </c>
      <c r="F5" s="12" t="s">
        <v>51</v>
      </c>
      <c r="G5" s="12" t="s">
        <v>52</v>
      </c>
      <c r="H5" s="18" t="s">
        <v>45</v>
      </c>
      <c r="I5" s="12" t="s">
        <v>45</v>
      </c>
      <c r="J5" s="12" t="s">
        <v>45</v>
      </c>
      <c r="K5" s="12">
        <v>243</v>
      </c>
      <c r="L5" s="68">
        <v>0.28000000000000003</v>
      </c>
      <c r="M5" s="12" t="s">
        <v>31</v>
      </c>
      <c r="N5" s="168" t="s">
        <v>40</v>
      </c>
      <c r="O5" s="51" t="s">
        <v>55</v>
      </c>
      <c r="P5" s="49">
        <v>0</v>
      </c>
    </row>
    <row r="6" spans="2:19" s="4" customFormat="1" ht="27.95" customHeight="1" x14ac:dyDescent="0.15">
      <c r="B6" s="12">
        <v>4</v>
      </c>
      <c r="C6" s="64" t="s">
        <v>49</v>
      </c>
      <c r="D6" s="15" t="s">
        <v>50</v>
      </c>
      <c r="E6" s="12">
        <v>200</v>
      </c>
      <c r="F6" s="12" t="s">
        <v>51</v>
      </c>
      <c r="G6" s="12" t="s">
        <v>52</v>
      </c>
      <c r="H6" s="18" t="s">
        <v>45</v>
      </c>
      <c r="I6" s="12" t="s">
        <v>45</v>
      </c>
      <c r="J6" s="12" t="s">
        <v>45</v>
      </c>
      <c r="K6" s="12">
        <v>268</v>
      </c>
      <c r="L6" s="68">
        <v>0.3</v>
      </c>
      <c r="M6" s="12" t="s">
        <v>31</v>
      </c>
      <c r="N6" s="168" t="s">
        <v>40</v>
      </c>
      <c r="O6" s="51" t="s">
        <v>55</v>
      </c>
      <c r="P6" s="49">
        <v>0</v>
      </c>
    </row>
    <row r="7" spans="2:19" s="4" customFormat="1" ht="27.95" customHeight="1" x14ac:dyDescent="0.15">
      <c r="B7" s="12">
        <v>5</v>
      </c>
      <c r="C7" s="64" t="s">
        <v>49</v>
      </c>
      <c r="D7" s="15" t="s">
        <v>50</v>
      </c>
      <c r="E7" s="12">
        <v>200</v>
      </c>
      <c r="F7" s="12" t="s">
        <v>51</v>
      </c>
      <c r="G7" s="18" t="s">
        <v>45</v>
      </c>
      <c r="H7" s="18" t="s">
        <v>45</v>
      </c>
      <c r="I7" s="12" t="s">
        <v>45</v>
      </c>
      <c r="J7" s="12" t="s">
        <v>45</v>
      </c>
      <c r="K7" s="12">
        <v>174</v>
      </c>
      <c r="L7" s="68">
        <v>0.33</v>
      </c>
      <c r="M7" s="12" t="s">
        <v>31</v>
      </c>
      <c r="N7" s="168" t="s">
        <v>82</v>
      </c>
      <c r="O7" s="51" t="s">
        <v>55</v>
      </c>
      <c r="P7" s="49">
        <v>0</v>
      </c>
    </row>
    <row r="8" spans="2:19" s="4" customFormat="1" ht="27.95" customHeight="1" x14ac:dyDescent="0.15">
      <c r="B8" s="12">
        <v>6</v>
      </c>
      <c r="C8" s="64" t="s">
        <v>49</v>
      </c>
      <c r="D8" s="15" t="s">
        <v>50</v>
      </c>
      <c r="E8" s="12" t="s">
        <v>56</v>
      </c>
      <c r="F8" s="12" t="s">
        <v>51</v>
      </c>
      <c r="G8" s="18" t="s">
        <v>45</v>
      </c>
      <c r="H8" s="18" t="s">
        <v>45</v>
      </c>
      <c r="I8" s="12" t="s">
        <v>45</v>
      </c>
      <c r="J8" s="12" t="s">
        <v>45</v>
      </c>
      <c r="K8" s="12">
        <v>224</v>
      </c>
      <c r="L8" s="68">
        <v>0.28000000000000003</v>
      </c>
      <c r="M8" s="12" t="s">
        <v>31</v>
      </c>
      <c r="N8" s="168" t="s">
        <v>82</v>
      </c>
      <c r="O8" s="51" t="s">
        <v>55</v>
      </c>
      <c r="P8" s="49">
        <v>0</v>
      </c>
    </row>
    <row r="9" spans="2:19" s="4" customFormat="1" ht="27.95" customHeight="1" x14ac:dyDescent="0.15">
      <c r="B9" s="12">
        <v>7</v>
      </c>
      <c r="C9" s="64" t="s">
        <v>49</v>
      </c>
      <c r="D9" s="15" t="s">
        <v>50</v>
      </c>
      <c r="E9" s="12">
        <v>200</v>
      </c>
      <c r="F9" s="12" t="s">
        <v>51</v>
      </c>
      <c r="G9" s="18" t="s">
        <v>45</v>
      </c>
      <c r="H9" s="18" t="s">
        <v>45</v>
      </c>
      <c r="I9" s="12" t="s">
        <v>45</v>
      </c>
      <c r="J9" s="12" t="s">
        <v>45</v>
      </c>
      <c r="K9" s="12">
        <v>248</v>
      </c>
      <c r="L9" s="68">
        <v>0.25</v>
      </c>
      <c r="M9" s="12" t="s">
        <v>31</v>
      </c>
      <c r="N9" s="168" t="s">
        <v>82</v>
      </c>
      <c r="O9" s="51" t="s">
        <v>55</v>
      </c>
      <c r="P9" s="49">
        <v>0</v>
      </c>
    </row>
    <row r="10" spans="2:19" s="4" customFormat="1" ht="27.95" customHeight="1" x14ac:dyDescent="0.15">
      <c r="B10" s="12">
        <v>8</v>
      </c>
      <c r="C10" s="64" t="s">
        <v>104</v>
      </c>
      <c r="D10" s="15" t="s">
        <v>105</v>
      </c>
      <c r="E10" s="12">
        <v>311</v>
      </c>
      <c r="F10" s="40" t="s">
        <v>22</v>
      </c>
      <c r="G10" s="40" t="s">
        <v>23</v>
      </c>
      <c r="H10" s="18" t="s">
        <v>45</v>
      </c>
      <c r="I10" s="12">
        <v>-362</v>
      </c>
      <c r="J10" s="12">
        <v>147.6</v>
      </c>
      <c r="K10" s="12" t="s">
        <v>45</v>
      </c>
      <c r="L10" s="68" t="s">
        <v>45</v>
      </c>
      <c r="M10" s="12" t="s">
        <v>35</v>
      </c>
      <c r="N10" s="168" t="s">
        <v>119</v>
      </c>
      <c r="O10" s="51" t="s">
        <v>117</v>
      </c>
      <c r="P10" s="49">
        <v>0</v>
      </c>
    </row>
    <row r="11" spans="2:19" s="4" customFormat="1" ht="27.95" customHeight="1" x14ac:dyDescent="0.15">
      <c r="B11" s="12">
        <v>9</v>
      </c>
      <c r="C11" s="64" t="s">
        <v>104</v>
      </c>
      <c r="D11" s="15" t="s">
        <v>105</v>
      </c>
      <c r="E11" s="12">
        <v>311</v>
      </c>
      <c r="F11" s="40" t="s">
        <v>22</v>
      </c>
      <c r="G11" s="40" t="s">
        <v>23</v>
      </c>
      <c r="H11" s="18" t="s">
        <v>45</v>
      </c>
      <c r="I11" s="12">
        <v>-384</v>
      </c>
      <c r="J11" s="12">
        <v>156.30000000000001</v>
      </c>
      <c r="K11" s="12" t="s">
        <v>45</v>
      </c>
      <c r="L11" s="68" t="s">
        <v>45</v>
      </c>
      <c r="M11" s="12" t="s">
        <v>35</v>
      </c>
      <c r="N11" s="168" t="s">
        <v>118</v>
      </c>
      <c r="O11" s="51" t="s">
        <v>117</v>
      </c>
      <c r="P11" s="49">
        <v>0</v>
      </c>
    </row>
    <row r="12" spans="2:19" s="4" customFormat="1" ht="27.95" customHeight="1" x14ac:dyDescent="0.15">
      <c r="B12" s="12">
        <v>10</v>
      </c>
      <c r="C12" s="64" t="s">
        <v>104</v>
      </c>
      <c r="D12" s="15" t="s">
        <v>105</v>
      </c>
      <c r="E12" s="12">
        <v>311</v>
      </c>
      <c r="F12" s="40" t="s">
        <v>22</v>
      </c>
      <c r="G12" s="40" t="s">
        <v>23</v>
      </c>
      <c r="H12" s="18" t="s">
        <v>45</v>
      </c>
      <c r="I12" s="12">
        <v>-447</v>
      </c>
      <c r="J12" s="12">
        <v>180.1</v>
      </c>
      <c r="K12" s="12" t="s">
        <v>45</v>
      </c>
      <c r="L12" s="68" t="s">
        <v>45</v>
      </c>
      <c r="M12" s="12" t="s">
        <v>35</v>
      </c>
      <c r="N12" s="168" t="s">
        <v>120</v>
      </c>
      <c r="O12" s="51" t="s">
        <v>117</v>
      </c>
      <c r="P12" s="49">
        <v>0</v>
      </c>
    </row>
    <row r="13" spans="2:19" s="4" customFormat="1" ht="27.95" customHeight="1" x14ac:dyDescent="0.15">
      <c r="B13" s="12">
        <v>11</v>
      </c>
      <c r="C13" s="64" t="s">
        <v>104</v>
      </c>
      <c r="D13" s="15" t="s">
        <v>105</v>
      </c>
      <c r="E13" s="12">
        <v>311</v>
      </c>
      <c r="F13" s="40" t="s">
        <v>22</v>
      </c>
      <c r="G13" s="40" t="s">
        <v>23</v>
      </c>
      <c r="H13" s="18" t="s">
        <v>45</v>
      </c>
      <c r="I13" s="12">
        <v>-406</v>
      </c>
      <c r="J13" s="12">
        <v>165</v>
      </c>
      <c r="K13" s="12" t="s">
        <v>45</v>
      </c>
      <c r="L13" s="68" t="s">
        <v>45</v>
      </c>
      <c r="M13" s="12" t="s">
        <v>35</v>
      </c>
      <c r="N13" s="168" t="s">
        <v>121</v>
      </c>
      <c r="O13" s="51" t="s">
        <v>117</v>
      </c>
      <c r="P13" s="49">
        <v>0</v>
      </c>
    </row>
    <row r="14" spans="2:19" s="4" customFormat="1" ht="27.95" customHeight="1" x14ac:dyDescent="0.15">
      <c r="B14" s="12">
        <v>12</v>
      </c>
      <c r="C14" s="64" t="s">
        <v>104</v>
      </c>
      <c r="D14" s="15" t="s">
        <v>105</v>
      </c>
      <c r="E14" s="12">
        <v>311</v>
      </c>
      <c r="F14" s="40" t="s">
        <v>22</v>
      </c>
      <c r="G14" s="40" t="s">
        <v>23</v>
      </c>
      <c r="H14" s="18" t="s">
        <v>45</v>
      </c>
      <c r="I14" s="12">
        <v>-514</v>
      </c>
      <c r="J14" s="12">
        <v>208</v>
      </c>
      <c r="K14" s="12" t="s">
        <v>45</v>
      </c>
      <c r="L14" s="68" t="s">
        <v>45</v>
      </c>
      <c r="M14" s="12" t="s">
        <v>35</v>
      </c>
      <c r="N14" s="168" t="s">
        <v>125</v>
      </c>
      <c r="O14" s="51" t="s">
        <v>117</v>
      </c>
      <c r="P14" s="49">
        <v>0</v>
      </c>
    </row>
    <row r="15" spans="2:19" s="4" customFormat="1" ht="27.95" customHeight="1" x14ac:dyDescent="0.15">
      <c r="B15" s="12">
        <v>13</v>
      </c>
      <c r="C15" s="64" t="s">
        <v>122</v>
      </c>
      <c r="D15" s="15" t="s">
        <v>50</v>
      </c>
      <c r="E15" s="12">
        <v>211</v>
      </c>
      <c r="F15" s="12" t="s">
        <v>30</v>
      </c>
      <c r="G15" s="12" t="s">
        <v>26</v>
      </c>
      <c r="H15" s="18">
        <v>156.19999999999999</v>
      </c>
      <c r="I15" s="12">
        <v>-355</v>
      </c>
      <c r="J15" s="12">
        <v>193</v>
      </c>
      <c r="K15" s="12" t="s">
        <v>45</v>
      </c>
      <c r="L15" s="68" t="s">
        <v>45</v>
      </c>
      <c r="M15" s="12" t="s">
        <v>35</v>
      </c>
      <c r="N15" s="168" t="s">
        <v>123</v>
      </c>
      <c r="O15" s="51" t="s">
        <v>124</v>
      </c>
      <c r="P15" s="49">
        <v>0</v>
      </c>
      <c r="S15" s="21"/>
    </row>
    <row r="16" spans="2:19" s="4" customFormat="1" ht="27.95" customHeight="1" x14ac:dyDescent="0.15">
      <c r="B16" s="12">
        <v>14</v>
      </c>
      <c r="C16" s="64" t="s">
        <v>136</v>
      </c>
      <c r="D16" s="12" t="s">
        <v>133</v>
      </c>
      <c r="E16" s="12" t="s">
        <v>134</v>
      </c>
      <c r="F16" s="40" t="s">
        <v>22</v>
      </c>
      <c r="G16" s="12" t="s">
        <v>26</v>
      </c>
      <c r="H16" s="18">
        <v>156.4</v>
      </c>
      <c r="I16" s="12">
        <v>-507</v>
      </c>
      <c r="J16" s="12">
        <v>272</v>
      </c>
      <c r="K16" s="12">
        <v>341</v>
      </c>
      <c r="L16" s="68">
        <v>0.26</v>
      </c>
      <c r="M16" s="12" t="s">
        <v>35</v>
      </c>
      <c r="N16" s="168" t="s">
        <v>40</v>
      </c>
      <c r="O16" s="51" t="s">
        <v>137</v>
      </c>
      <c r="P16" s="10" t="s">
        <v>138</v>
      </c>
    </row>
    <row r="17" spans="2:19" s="4" customFormat="1" ht="27.95" customHeight="1" x14ac:dyDescent="0.15">
      <c r="B17" s="12">
        <v>15</v>
      </c>
      <c r="C17" s="64" t="s">
        <v>136</v>
      </c>
      <c r="D17" s="12" t="s">
        <v>133</v>
      </c>
      <c r="E17" s="12" t="s">
        <v>135</v>
      </c>
      <c r="F17" s="12" t="s">
        <v>30</v>
      </c>
      <c r="G17" s="12" t="s">
        <v>26</v>
      </c>
      <c r="H17" s="18">
        <v>156.4</v>
      </c>
      <c r="I17" s="12">
        <v>-683</v>
      </c>
      <c r="J17" s="12">
        <v>103</v>
      </c>
      <c r="K17" s="12">
        <v>129</v>
      </c>
      <c r="L17" s="68">
        <v>0.25</v>
      </c>
      <c r="M17" s="12" t="s">
        <v>35</v>
      </c>
      <c r="N17" s="168" t="s">
        <v>40</v>
      </c>
      <c r="O17" s="51" t="s">
        <v>137</v>
      </c>
      <c r="P17" s="10" t="s">
        <v>138</v>
      </c>
      <c r="S17" s="21"/>
    </row>
    <row r="18" spans="2:19" s="4" customFormat="1" ht="27.95" customHeight="1" x14ac:dyDescent="0.15">
      <c r="B18" s="12">
        <v>16</v>
      </c>
      <c r="C18" s="64" t="s">
        <v>136</v>
      </c>
      <c r="D18" s="15" t="s">
        <v>50</v>
      </c>
      <c r="E18" s="12">
        <v>211</v>
      </c>
      <c r="F18" s="12" t="s">
        <v>30</v>
      </c>
      <c r="G18" s="12" t="s">
        <v>26</v>
      </c>
      <c r="H18" s="18">
        <v>156.4</v>
      </c>
      <c r="I18" s="12">
        <v>-328</v>
      </c>
      <c r="J18" s="12">
        <v>180</v>
      </c>
      <c r="K18" s="12">
        <v>218</v>
      </c>
      <c r="L18" s="68">
        <v>0.22</v>
      </c>
      <c r="M18" s="12" t="s">
        <v>35</v>
      </c>
      <c r="N18" s="168" t="s">
        <v>40</v>
      </c>
      <c r="O18" s="51" t="s">
        <v>137</v>
      </c>
      <c r="P18" s="10" t="s">
        <v>138</v>
      </c>
      <c r="S18" s="21"/>
    </row>
    <row r="19" spans="2:19" s="4" customFormat="1" ht="27.95" customHeight="1" x14ac:dyDescent="0.15">
      <c r="B19" s="52">
        <v>17</v>
      </c>
      <c r="C19" s="65" t="s">
        <v>122</v>
      </c>
      <c r="D19" s="53" t="s">
        <v>50</v>
      </c>
      <c r="E19" s="52">
        <v>211</v>
      </c>
      <c r="F19" s="52" t="s">
        <v>30</v>
      </c>
      <c r="G19" s="52" t="s">
        <v>26</v>
      </c>
      <c r="H19" s="54">
        <v>156.08000000000001</v>
      </c>
      <c r="I19" s="52">
        <v>-318</v>
      </c>
      <c r="J19" s="52">
        <v>174.3</v>
      </c>
      <c r="K19" s="52" t="s">
        <v>45</v>
      </c>
      <c r="L19" s="69" t="s">
        <v>45</v>
      </c>
      <c r="M19" s="52">
        <v>20</v>
      </c>
      <c r="N19" s="169" t="s">
        <v>144</v>
      </c>
      <c r="O19" s="55" t="s">
        <v>128</v>
      </c>
      <c r="P19" s="56">
        <v>0</v>
      </c>
      <c r="S19" s="21"/>
    </row>
    <row r="20" spans="2:19" s="4" customFormat="1" ht="27.95" customHeight="1" x14ac:dyDescent="0.15">
      <c r="B20" s="40">
        <v>18</v>
      </c>
      <c r="C20" s="66" t="s">
        <v>122</v>
      </c>
      <c r="D20" s="15" t="s">
        <v>148</v>
      </c>
      <c r="E20" s="40">
        <v>211</v>
      </c>
      <c r="F20" s="12" t="s">
        <v>30</v>
      </c>
      <c r="G20" s="12" t="s">
        <v>26</v>
      </c>
      <c r="H20" s="18">
        <v>156.4</v>
      </c>
      <c r="I20" s="40">
        <v>-318</v>
      </c>
      <c r="J20" s="40">
        <v>178</v>
      </c>
      <c r="K20" s="40">
        <v>232</v>
      </c>
      <c r="L20" s="70">
        <v>0.3</v>
      </c>
      <c r="M20" s="40" t="s">
        <v>45</v>
      </c>
      <c r="N20" s="170" t="s">
        <v>146</v>
      </c>
      <c r="O20" s="57" t="s">
        <v>145</v>
      </c>
      <c r="P20" s="50">
        <v>0</v>
      </c>
      <c r="S20" s="21"/>
    </row>
    <row r="21" spans="2:19" s="4" customFormat="1" ht="27.95" customHeight="1" x14ac:dyDescent="0.15">
      <c r="B21" s="40">
        <v>19</v>
      </c>
      <c r="C21" s="66" t="s">
        <v>122</v>
      </c>
      <c r="D21" s="12" t="s">
        <v>133</v>
      </c>
      <c r="E21" s="40">
        <v>211</v>
      </c>
      <c r="F21" s="12" t="s">
        <v>30</v>
      </c>
      <c r="G21" s="12" t="s">
        <v>26</v>
      </c>
      <c r="H21" s="18">
        <v>156.4</v>
      </c>
      <c r="I21" s="40">
        <v>-262</v>
      </c>
      <c r="J21" s="40">
        <v>144</v>
      </c>
      <c r="K21" s="40">
        <v>186</v>
      </c>
      <c r="L21" s="70">
        <v>0.3</v>
      </c>
      <c r="M21" s="40" t="s">
        <v>45</v>
      </c>
      <c r="N21" s="170" t="s">
        <v>147</v>
      </c>
      <c r="O21" s="57" t="s">
        <v>145</v>
      </c>
      <c r="P21" s="50">
        <v>0</v>
      </c>
      <c r="S21" s="21"/>
    </row>
    <row r="22" spans="2:19" s="5" customFormat="1" ht="32.25" customHeight="1" x14ac:dyDescent="0.15">
      <c r="B22" s="40">
        <v>20</v>
      </c>
      <c r="C22" s="66" t="s">
        <v>149</v>
      </c>
      <c r="D22" s="15" t="s">
        <v>148</v>
      </c>
      <c r="E22" s="10">
        <v>211</v>
      </c>
      <c r="F22" s="12" t="s">
        <v>30</v>
      </c>
      <c r="G22" s="12" t="s">
        <v>26</v>
      </c>
      <c r="H22" s="18">
        <v>156.4</v>
      </c>
      <c r="I22" s="10">
        <v>-328</v>
      </c>
      <c r="J22" s="10">
        <v>183</v>
      </c>
      <c r="K22" s="10">
        <v>235</v>
      </c>
      <c r="L22" s="72">
        <v>0.28000000000000003</v>
      </c>
      <c r="M22" s="10" t="s">
        <v>45</v>
      </c>
      <c r="N22" s="170" t="s">
        <v>146</v>
      </c>
      <c r="O22" s="57" t="s">
        <v>145</v>
      </c>
      <c r="P22" s="50">
        <v>0</v>
      </c>
    </row>
    <row r="23" spans="2:19" s="5" customFormat="1" ht="32.25" customHeight="1" x14ac:dyDescent="0.15">
      <c r="B23" s="40">
        <v>21</v>
      </c>
      <c r="C23" s="66" t="s">
        <v>149</v>
      </c>
      <c r="D23" s="12" t="s">
        <v>133</v>
      </c>
      <c r="E23" s="10">
        <v>211</v>
      </c>
      <c r="F23" s="12" t="s">
        <v>30</v>
      </c>
      <c r="G23" s="12" t="s">
        <v>26</v>
      </c>
      <c r="H23" s="18">
        <v>156.4</v>
      </c>
      <c r="I23" s="10">
        <v>-268</v>
      </c>
      <c r="J23" s="10">
        <v>146</v>
      </c>
      <c r="K23" s="10">
        <v>183</v>
      </c>
      <c r="L23" s="72">
        <v>0.26</v>
      </c>
      <c r="M23" s="10" t="s">
        <v>45</v>
      </c>
      <c r="N23" s="170" t="s">
        <v>147</v>
      </c>
      <c r="O23" s="57" t="s">
        <v>145</v>
      </c>
      <c r="P23" s="50">
        <v>0</v>
      </c>
    </row>
    <row r="24" spans="2:19" s="4" customFormat="1" ht="27.95" customHeight="1" x14ac:dyDescent="0.15">
      <c r="B24" s="40">
        <v>22</v>
      </c>
      <c r="C24" s="66" t="s">
        <v>150</v>
      </c>
      <c r="D24" s="15" t="s">
        <v>148</v>
      </c>
      <c r="E24" s="40">
        <v>211</v>
      </c>
      <c r="F24" s="12" t="s">
        <v>30</v>
      </c>
      <c r="G24" s="12" t="s">
        <v>26</v>
      </c>
      <c r="H24" s="18">
        <v>156.4</v>
      </c>
      <c r="I24" s="40">
        <v>-289</v>
      </c>
      <c r="J24" s="40">
        <v>159</v>
      </c>
      <c r="K24" s="40">
        <v>204</v>
      </c>
      <c r="L24" s="70">
        <v>0.28000000000000003</v>
      </c>
      <c r="M24" s="40" t="s">
        <v>45</v>
      </c>
      <c r="N24" s="170" t="s">
        <v>146</v>
      </c>
      <c r="O24" s="57" t="s">
        <v>145</v>
      </c>
      <c r="P24" s="50">
        <v>0</v>
      </c>
      <c r="S24" s="21"/>
    </row>
    <row r="25" spans="2:19" s="5" customFormat="1" ht="32.25" customHeight="1" x14ac:dyDescent="0.15">
      <c r="B25" s="40">
        <v>23</v>
      </c>
      <c r="C25" s="66" t="s">
        <v>150</v>
      </c>
      <c r="D25" s="12" t="s">
        <v>133</v>
      </c>
      <c r="E25" s="10">
        <v>211</v>
      </c>
      <c r="F25" s="12" t="s">
        <v>30</v>
      </c>
      <c r="G25" s="12" t="s">
        <v>26</v>
      </c>
      <c r="H25" s="18">
        <v>156.4</v>
      </c>
      <c r="I25" s="10">
        <v>-290</v>
      </c>
      <c r="J25" s="10">
        <v>158</v>
      </c>
      <c r="K25" s="10">
        <v>203</v>
      </c>
      <c r="L25" s="72">
        <v>0.28999999999999998</v>
      </c>
      <c r="M25" s="10" t="s">
        <v>45</v>
      </c>
      <c r="N25" s="170" t="s">
        <v>147</v>
      </c>
      <c r="O25" s="57" t="s">
        <v>145</v>
      </c>
      <c r="P25" s="50">
        <v>0</v>
      </c>
    </row>
    <row r="26" spans="2:19" s="4" customFormat="1" ht="27.95" customHeight="1" x14ac:dyDescent="0.15">
      <c r="B26" s="12">
        <v>24</v>
      </c>
      <c r="C26" s="12" t="s">
        <v>349</v>
      </c>
      <c r="D26" s="12" t="s">
        <v>345</v>
      </c>
      <c r="E26" s="12">
        <v>220</v>
      </c>
      <c r="F26" s="12" t="s">
        <v>22</v>
      </c>
      <c r="G26" s="12" t="s">
        <v>350</v>
      </c>
      <c r="H26" s="18">
        <v>128</v>
      </c>
      <c r="I26" s="40" t="s">
        <v>45</v>
      </c>
      <c r="J26" s="12" t="s">
        <v>351</v>
      </c>
      <c r="K26" s="12"/>
      <c r="L26" s="40" t="s">
        <v>45</v>
      </c>
      <c r="M26" s="40" t="s">
        <v>24</v>
      </c>
      <c r="N26" s="165" t="s">
        <v>7</v>
      </c>
      <c r="O26" s="213" t="s">
        <v>340</v>
      </c>
      <c r="P26" s="216" t="s">
        <v>5</v>
      </c>
    </row>
    <row r="27" spans="2:19" s="4" customFormat="1" ht="27.95" customHeight="1" x14ac:dyDescent="0.15">
      <c r="B27" s="40">
        <v>25</v>
      </c>
      <c r="C27" s="12" t="s">
        <v>352</v>
      </c>
      <c r="D27" s="12" t="s">
        <v>345</v>
      </c>
      <c r="E27" s="12">
        <v>220</v>
      </c>
      <c r="F27" s="12" t="s">
        <v>22</v>
      </c>
      <c r="G27" s="12" t="s">
        <v>350</v>
      </c>
      <c r="H27" s="18">
        <v>129</v>
      </c>
      <c r="I27" s="40" t="s">
        <v>45</v>
      </c>
      <c r="J27" s="12" t="s">
        <v>353</v>
      </c>
      <c r="K27" s="12"/>
      <c r="L27" s="40" t="s">
        <v>45</v>
      </c>
      <c r="M27" s="40" t="s">
        <v>24</v>
      </c>
      <c r="N27" s="165" t="s">
        <v>7</v>
      </c>
      <c r="O27" s="214"/>
      <c r="P27" s="217"/>
    </row>
    <row r="28" spans="2:19" s="4" customFormat="1" ht="27.95" customHeight="1" x14ac:dyDescent="0.15">
      <c r="B28" s="12">
        <v>26</v>
      </c>
      <c r="C28" s="12" t="s">
        <v>352</v>
      </c>
      <c r="D28" s="12" t="s">
        <v>345</v>
      </c>
      <c r="E28" s="12">
        <v>420</v>
      </c>
      <c r="F28" s="12" t="s">
        <v>22</v>
      </c>
      <c r="G28" s="12" t="s">
        <v>354</v>
      </c>
      <c r="H28" s="18">
        <v>147</v>
      </c>
      <c r="I28" s="40" t="s">
        <v>45</v>
      </c>
      <c r="J28" s="12" t="s">
        <v>355</v>
      </c>
      <c r="K28" s="12"/>
      <c r="L28" s="40" t="s">
        <v>45</v>
      </c>
      <c r="M28" s="40" t="s">
        <v>24</v>
      </c>
      <c r="N28" s="165" t="s">
        <v>7</v>
      </c>
      <c r="O28" s="215"/>
      <c r="P28" s="218"/>
    </row>
  </sheetData>
  <sheetProtection sort="0" autoFilter="0"/>
  <autoFilter ref="B2:P25"/>
  <mergeCells count="2">
    <mergeCell ref="O26:O28"/>
    <mergeCell ref="P26:P28"/>
  </mergeCells>
  <phoneticPr fontId="4"/>
  <hyperlinks>
    <hyperlink ref="P19" r:id="rId1" display="https://www.jstage.jst.go.jp/article/jsms1963/20/219/20_219_1257/_pdf"/>
    <hyperlink ref="P15" r:id="rId2" display="https://www.jstage.jst.go.jp/article/jsms1963/46/7/46_7_738/_pdf"/>
    <hyperlink ref="P10" r:id="rId3" display="https://www.jstage.jst.go.jp/article/jsms1963/32/354/32_354_240/_pdf"/>
    <hyperlink ref="P4" r:id="rId4" display="https://www.jstage.jst.go.jp/article/jsms1963/44/504/44_504_1115/_pdf"/>
    <hyperlink ref="P3" r:id="rId5" display="https://www.jstage.jst.go.jp/article/jsms1963/27/294/27_294_251/_pdf"/>
    <hyperlink ref="P20" r:id="rId6" display="https://www.jstage.jst.go.jp/article/jsms/56/7/56_7_602/_pdf"/>
    <hyperlink ref="P6" r:id="rId7" display="https://www.jstage.jst.go.jp/article/jsms1963/44/504/44_504_1115/_pdf"/>
    <hyperlink ref="P5" r:id="rId8" display="https://www.jstage.jst.go.jp/article/jsms1963/44/504/44_504_1115/_pdf"/>
    <hyperlink ref="P7" r:id="rId9" display="https://www.jstage.jst.go.jp/article/jsms1963/44/504/44_504_1115/_pdf"/>
    <hyperlink ref="P8" r:id="rId10" display="https://www.jstage.jst.go.jp/article/jsms1963/44/504/44_504_1115/_pdf"/>
    <hyperlink ref="P9" r:id="rId11" display="https://www.jstage.jst.go.jp/article/jsms1963/44/504/44_504_1115/_pdf"/>
    <hyperlink ref="P11" r:id="rId12" display="https://www.jstage.jst.go.jp/article/jsms1963/32/354/32_354_240/_pdf"/>
    <hyperlink ref="P12" r:id="rId13" display="https://www.jstage.jst.go.jp/article/jsms1963/32/354/32_354_240/_pdf"/>
    <hyperlink ref="P13" r:id="rId14" display="https://www.jstage.jst.go.jp/article/jsms1963/32/354/32_354_240/_pdf"/>
    <hyperlink ref="P14" r:id="rId15" display="https://www.jstage.jst.go.jp/article/jsms1963/32/354/32_354_240/_pdf"/>
    <hyperlink ref="P21" r:id="rId16" display="https://www.jstage.jst.go.jp/article/jsms/56/7/56_7_602/_pdf"/>
    <hyperlink ref="P22" r:id="rId17" display="https://www.jstage.jst.go.jp/article/jsms/56/7/56_7_602/_pdf"/>
    <hyperlink ref="P23" r:id="rId18" display="https://www.jstage.jst.go.jp/article/jsms/56/7/56_7_602/_pdf"/>
    <hyperlink ref="P24" r:id="rId19" display="https://www.jstage.jst.go.jp/article/jsms/56/7/56_7_602/_pdf"/>
    <hyperlink ref="P25" r:id="rId20" display="https://www.jstage.jst.go.jp/article/jsms/56/7/56_7_602/_pdf"/>
  </hyperlinks>
  <pageMargins left="0.75" right="0.75" top="1" bottom="1" header="0.51200000000000001" footer="0.51200000000000001"/>
  <pageSetup paperSize="9" orientation="portrait" r:id="rId2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R41"/>
  <sheetViews>
    <sheetView topLeftCell="A25" zoomScale="70" workbookViewId="0">
      <selection activeCell="B33" sqref="B33:O38"/>
    </sheetView>
  </sheetViews>
  <sheetFormatPr defaultRowHeight="13.5" x14ac:dyDescent="0.15"/>
  <cols>
    <col min="1" max="1" width="2.125" style="5" customWidth="1"/>
    <col min="2" max="2" width="8.75" style="5" customWidth="1"/>
    <col min="3" max="3" width="16.625" style="5" customWidth="1"/>
    <col min="4" max="4" width="8.5" style="5" customWidth="1"/>
    <col min="5" max="5" width="10.5" style="5" customWidth="1"/>
    <col min="6" max="6" width="6.625" style="5" bestFit="1" customWidth="1"/>
    <col min="7" max="7" width="8.625" style="5" customWidth="1"/>
    <col min="8" max="8" width="11.375" style="5" customWidth="1"/>
    <col min="9" max="9" width="9.875" style="5" customWidth="1"/>
    <col min="10" max="10" width="10.125" style="5" customWidth="1"/>
    <col min="11" max="12" width="8.5" customWidth="1"/>
    <col min="13" max="13" width="12.75" style="5" bestFit="1" customWidth="1"/>
    <col min="14" max="14" width="19.125" style="172" customWidth="1"/>
    <col min="15" max="15" width="34.125" style="5" bestFit="1" customWidth="1"/>
    <col min="16" max="16" width="12.375" style="5" customWidth="1"/>
    <col min="17" max="16384" width="9" style="5"/>
  </cols>
  <sheetData>
    <row r="2" spans="2:18" ht="57" x14ac:dyDescent="0.15">
      <c r="B2" s="23" t="s">
        <v>383</v>
      </c>
      <c r="C2" s="8" t="s">
        <v>384</v>
      </c>
      <c r="D2" s="9" t="s">
        <v>385</v>
      </c>
      <c r="E2" s="9" t="s">
        <v>386</v>
      </c>
      <c r="F2" s="8" t="s">
        <v>387</v>
      </c>
      <c r="G2" s="9" t="s">
        <v>388</v>
      </c>
      <c r="H2" s="9" t="s">
        <v>389</v>
      </c>
      <c r="I2" s="9" t="s">
        <v>390</v>
      </c>
      <c r="J2" s="9" t="s">
        <v>391</v>
      </c>
      <c r="K2" s="9" t="s">
        <v>392</v>
      </c>
      <c r="L2" s="9" t="s">
        <v>393</v>
      </c>
      <c r="M2" s="9" t="s">
        <v>394</v>
      </c>
      <c r="N2" s="9" t="s">
        <v>395</v>
      </c>
      <c r="O2" s="9" t="s">
        <v>396</v>
      </c>
      <c r="P2" s="9" t="s">
        <v>397</v>
      </c>
    </row>
    <row r="3" spans="2:18" s="4" customFormat="1" ht="27.95" customHeight="1" x14ac:dyDescent="0.15">
      <c r="B3" s="12">
        <v>1</v>
      </c>
      <c r="C3" s="11" t="s">
        <v>398</v>
      </c>
      <c r="D3" s="15" t="s">
        <v>399</v>
      </c>
      <c r="E3" s="12">
        <v>311</v>
      </c>
      <c r="F3" s="12" t="s">
        <v>400</v>
      </c>
      <c r="G3" s="12" t="s">
        <v>401</v>
      </c>
      <c r="H3" s="12" t="s">
        <v>402</v>
      </c>
      <c r="I3" s="12">
        <v>-334</v>
      </c>
      <c r="J3" s="12">
        <v>135.80000000000001</v>
      </c>
      <c r="K3" s="12" t="s">
        <v>402</v>
      </c>
      <c r="L3" s="12" t="s">
        <v>402</v>
      </c>
      <c r="M3" s="12" t="s">
        <v>403</v>
      </c>
      <c r="N3" s="165" t="s">
        <v>404</v>
      </c>
      <c r="O3" s="179" t="s">
        <v>405</v>
      </c>
      <c r="P3" s="206" t="s">
        <v>406</v>
      </c>
      <c r="R3" s="24"/>
    </row>
    <row r="4" spans="2:18" s="4" customFormat="1" ht="27.95" customHeight="1" x14ac:dyDescent="0.15">
      <c r="B4" s="12">
        <v>2</v>
      </c>
      <c r="C4" s="12" t="s">
        <v>407</v>
      </c>
      <c r="D4" s="15" t="s">
        <v>399</v>
      </c>
      <c r="E4" s="12">
        <v>311</v>
      </c>
      <c r="F4" s="12" t="s">
        <v>400</v>
      </c>
      <c r="G4" s="12" t="s">
        <v>401</v>
      </c>
      <c r="H4" s="12">
        <v>148.5</v>
      </c>
      <c r="I4" s="12">
        <v>-354</v>
      </c>
      <c r="J4" s="12">
        <v>143</v>
      </c>
      <c r="K4" s="12" t="s">
        <v>402</v>
      </c>
      <c r="L4" s="12" t="s">
        <v>402</v>
      </c>
      <c r="M4" s="12" t="s">
        <v>408</v>
      </c>
      <c r="N4" s="165" t="s">
        <v>404</v>
      </c>
      <c r="O4" s="179" t="s">
        <v>409</v>
      </c>
      <c r="P4" s="206" t="s">
        <v>406</v>
      </c>
    </row>
    <row r="5" spans="2:18" s="4" customFormat="1" ht="27.95" customHeight="1" x14ac:dyDescent="0.15">
      <c r="B5" s="12">
        <v>3</v>
      </c>
      <c r="C5" s="12" t="s">
        <v>407</v>
      </c>
      <c r="D5" s="15" t="s">
        <v>399</v>
      </c>
      <c r="E5" s="12">
        <v>220</v>
      </c>
      <c r="F5" s="12" t="s">
        <v>400</v>
      </c>
      <c r="G5" s="12" t="s">
        <v>410</v>
      </c>
      <c r="H5" s="12">
        <v>128.1</v>
      </c>
      <c r="I5" s="12">
        <v>-872</v>
      </c>
      <c r="J5" s="12">
        <v>205</v>
      </c>
      <c r="K5" s="12" t="s">
        <v>402</v>
      </c>
      <c r="L5" s="12" t="s">
        <v>402</v>
      </c>
      <c r="M5" s="12" t="s">
        <v>408</v>
      </c>
      <c r="N5" s="165" t="s">
        <v>404</v>
      </c>
      <c r="O5" s="179" t="s">
        <v>409</v>
      </c>
      <c r="P5" s="206" t="s">
        <v>406</v>
      </c>
    </row>
    <row r="6" spans="2:18" s="4" customFormat="1" ht="27.95" customHeight="1" x14ac:dyDescent="0.15">
      <c r="B6" s="12">
        <v>4</v>
      </c>
      <c r="C6" s="12" t="s">
        <v>407</v>
      </c>
      <c r="D6" s="15" t="s">
        <v>399</v>
      </c>
      <c r="E6" s="12">
        <v>311</v>
      </c>
      <c r="F6" s="12" t="s">
        <v>400</v>
      </c>
      <c r="G6" s="12" t="s">
        <v>401</v>
      </c>
      <c r="H6" s="12">
        <v>148.5</v>
      </c>
      <c r="I6" s="12">
        <v>-342</v>
      </c>
      <c r="J6" s="12">
        <v>139</v>
      </c>
      <c r="K6" s="12" t="s">
        <v>402</v>
      </c>
      <c r="L6" s="12" t="s">
        <v>402</v>
      </c>
      <c r="M6" s="12" t="s">
        <v>403</v>
      </c>
      <c r="N6" s="165" t="s">
        <v>411</v>
      </c>
      <c r="O6" s="179" t="s">
        <v>412</v>
      </c>
      <c r="P6" s="206" t="s">
        <v>406</v>
      </c>
    </row>
    <row r="7" spans="2:18" s="4" customFormat="1" ht="27.95" customHeight="1" x14ac:dyDescent="0.15">
      <c r="B7" s="12">
        <v>5</v>
      </c>
      <c r="C7" s="12" t="s">
        <v>407</v>
      </c>
      <c r="D7" s="15" t="s">
        <v>399</v>
      </c>
      <c r="E7" s="12">
        <v>311</v>
      </c>
      <c r="F7" s="12" t="s">
        <v>400</v>
      </c>
      <c r="G7" s="12" t="s">
        <v>401</v>
      </c>
      <c r="H7" s="12">
        <v>148.6</v>
      </c>
      <c r="I7" s="12">
        <v>-358</v>
      </c>
      <c r="J7" s="12">
        <v>146</v>
      </c>
      <c r="K7" s="12" t="s">
        <v>402</v>
      </c>
      <c r="L7" s="12" t="s">
        <v>402</v>
      </c>
      <c r="M7" s="12" t="s">
        <v>403</v>
      </c>
      <c r="N7" s="165" t="s">
        <v>413</v>
      </c>
      <c r="O7" s="179" t="s">
        <v>412</v>
      </c>
      <c r="P7" s="206" t="s">
        <v>406</v>
      </c>
    </row>
    <row r="8" spans="2:18" s="4" customFormat="1" ht="27.95" customHeight="1" x14ac:dyDescent="0.15">
      <c r="B8" s="12">
        <v>6</v>
      </c>
      <c r="C8" s="12" t="s">
        <v>407</v>
      </c>
      <c r="D8" s="15" t="s">
        <v>399</v>
      </c>
      <c r="E8" s="12">
        <v>311</v>
      </c>
      <c r="F8" s="12" t="s">
        <v>400</v>
      </c>
      <c r="G8" s="12" t="s">
        <v>401</v>
      </c>
      <c r="H8" s="12">
        <v>148.5</v>
      </c>
      <c r="I8" s="12">
        <v>-362</v>
      </c>
      <c r="J8" s="12">
        <v>147</v>
      </c>
      <c r="K8" s="12" t="s">
        <v>402</v>
      </c>
      <c r="L8" s="12" t="s">
        <v>402</v>
      </c>
      <c r="M8" s="12" t="s">
        <v>403</v>
      </c>
      <c r="N8" s="165" t="s">
        <v>414</v>
      </c>
      <c r="O8" s="179" t="s">
        <v>412</v>
      </c>
      <c r="P8" s="206" t="s">
        <v>406</v>
      </c>
    </row>
    <row r="9" spans="2:18" s="4" customFormat="1" ht="27.95" customHeight="1" x14ac:dyDescent="0.15">
      <c r="B9" s="12">
        <v>7</v>
      </c>
      <c r="C9" s="12" t="s">
        <v>407</v>
      </c>
      <c r="D9" s="15" t="s">
        <v>399</v>
      </c>
      <c r="E9" s="12">
        <v>311</v>
      </c>
      <c r="F9" s="12" t="s">
        <v>400</v>
      </c>
      <c r="G9" s="12" t="s">
        <v>401</v>
      </c>
      <c r="H9" s="12">
        <v>148.4</v>
      </c>
      <c r="I9" s="12">
        <v>-360</v>
      </c>
      <c r="J9" s="11">
        <v>146</v>
      </c>
      <c r="K9" s="12" t="s">
        <v>402</v>
      </c>
      <c r="L9" s="12" t="s">
        <v>402</v>
      </c>
      <c r="M9" s="12" t="s">
        <v>403</v>
      </c>
      <c r="N9" s="165" t="s">
        <v>415</v>
      </c>
      <c r="O9" s="179" t="s">
        <v>412</v>
      </c>
      <c r="P9" s="206" t="s">
        <v>406</v>
      </c>
      <c r="Q9" s="19"/>
    </row>
    <row r="10" spans="2:18" s="4" customFormat="1" ht="27.95" customHeight="1" x14ac:dyDescent="0.15">
      <c r="B10" s="12">
        <v>8</v>
      </c>
      <c r="C10" s="12" t="s">
        <v>407</v>
      </c>
      <c r="D10" s="15" t="s">
        <v>399</v>
      </c>
      <c r="E10" s="12">
        <v>311</v>
      </c>
      <c r="F10" s="12" t="s">
        <v>400</v>
      </c>
      <c r="G10" s="12" t="s">
        <v>401</v>
      </c>
      <c r="H10" s="12">
        <v>148.6</v>
      </c>
      <c r="I10" s="12">
        <v>-393</v>
      </c>
      <c r="J10" s="11">
        <v>160</v>
      </c>
      <c r="K10" s="12" t="s">
        <v>402</v>
      </c>
      <c r="L10" s="12" t="s">
        <v>402</v>
      </c>
      <c r="M10" s="12" t="s">
        <v>403</v>
      </c>
      <c r="N10" s="165" t="s">
        <v>416</v>
      </c>
      <c r="O10" s="179" t="s">
        <v>412</v>
      </c>
      <c r="P10" s="206" t="s">
        <v>406</v>
      </c>
      <c r="Q10" s="19"/>
    </row>
    <row r="11" spans="2:18" s="4" customFormat="1" ht="27.95" customHeight="1" x14ac:dyDescent="0.15">
      <c r="B11" s="12">
        <v>9</v>
      </c>
      <c r="C11" s="12" t="s">
        <v>407</v>
      </c>
      <c r="D11" s="15" t="s">
        <v>399</v>
      </c>
      <c r="E11" s="12">
        <v>311</v>
      </c>
      <c r="F11" s="12" t="s">
        <v>400</v>
      </c>
      <c r="G11" s="12" t="s">
        <v>401</v>
      </c>
      <c r="H11" s="12">
        <v>148.69999999999999</v>
      </c>
      <c r="I11" s="12">
        <v>-364</v>
      </c>
      <c r="J11" s="11">
        <v>149</v>
      </c>
      <c r="K11" s="12" t="s">
        <v>402</v>
      </c>
      <c r="L11" s="12" t="s">
        <v>402</v>
      </c>
      <c r="M11" s="12" t="s">
        <v>403</v>
      </c>
      <c r="N11" s="165" t="s">
        <v>417</v>
      </c>
      <c r="O11" s="179" t="s">
        <v>412</v>
      </c>
      <c r="P11" s="206" t="s">
        <v>406</v>
      </c>
      <c r="Q11" s="19"/>
    </row>
    <row r="12" spans="2:18" s="4" customFormat="1" ht="27.95" customHeight="1" x14ac:dyDescent="0.15">
      <c r="B12" s="12">
        <v>10</v>
      </c>
      <c r="C12" s="12" t="s">
        <v>407</v>
      </c>
      <c r="D12" s="15" t="s">
        <v>399</v>
      </c>
      <c r="E12" s="12">
        <v>311</v>
      </c>
      <c r="F12" s="12" t="s">
        <v>400</v>
      </c>
      <c r="G12" s="12" t="s">
        <v>401</v>
      </c>
      <c r="H12" s="12">
        <v>148.5</v>
      </c>
      <c r="I12" s="12">
        <v>-386</v>
      </c>
      <c r="J12" s="11">
        <v>157</v>
      </c>
      <c r="K12" s="12" t="s">
        <v>402</v>
      </c>
      <c r="L12" s="12" t="s">
        <v>402</v>
      </c>
      <c r="M12" s="12" t="s">
        <v>403</v>
      </c>
      <c r="N12" s="165" t="s">
        <v>418</v>
      </c>
      <c r="O12" s="179" t="s">
        <v>412</v>
      </c>
      <c r="P12" s="206" t="s">
        <v>406</v>
      </c>
      <c r="Q12" s="19"/>
    </row>
    <row r="13" spans="2:18" s="4" customFormat="1" ht="27.95" customHeight="1" x14ac:dyDescent="0.15">
      <c r="B13" s="12">
        <v>11</v>
      </c>
      <c r="C13" s="12" t="s">
        <v>407</v>
      </c>
      <c r="D13" s="15" t="s">
        <v>399</v>
      </c>
      <c r="E13" s="12">
        <v>311</v>
      </c>
      <c r="F13" s="12" t="s">
        <v>400</v>
      </c>
      <c r="G13" s="12" t="s">
        <v>401</v>
      </c>
      <c r="H13" s="12">
        <v>148.4</v>
      </c>
      <c r="I13" s="12">
        <v>-353</v>
      </c>
      <c r="J13" s="11">
        <v>143</v>
      </c>
      <c r="K13" s="12" t="s">
        <v>402</v>
      </c>
      <c r="L13" s="12" t="s">
        <v>402</v>
      </c>
      <c r="M13" s="12" t="s">
        <v>403</v>
      </c>
      <c r="N13" s="165" t="s">
        <v>419</v>
      </c>
      <c r="O13" s="179" t="s">
        <v>412</v>
      </c>
      <c r="P13" s="206" t="s">
        <v>406</v>
      </c>
      <c r="Q13" s="19"/>
    </row>
    <row r="14" spans="2:18" s="4" customFormat="1" ht="27.95" customHeight="1" x14ac:dyDescent="0.15">
      <c r="B14" s="12">
        <v>12</v>
      </c>
      <c r="C14" s="12" t="s">
        <v>407</v>
      </c>
      <c r="D14" s="15" t="s">
        <v>399</v>
      </c>
      <c r="E14" s="12">
        <v>220</v>
      </c>
      <c r="F14" s="12" t="s">
        <v>400</v>
      </c>
      <c r="G14" s="12" t="s">
        <v>410</v>
      </c>
      <c r="H14" s="12">
        <v>128.19999999999999</v>
      </c>
      <c r="I14" s="12">
        <v>-817</v>
      </c>
      <c r="J14" s="12">
        <v>193</v>
      </c>
      <c r="K14" s="12" t="s">
        <v>402</v>
      </c>
      <c r="L14" s="12" t="s">
        <v>402</v>
      </c>
      <c r="M14" s="12" t="s">
        <v>403</v>
      </c>
      <c r="N14" s="165" t="s">
        <v>420</v>
      </c>
      <c r="O14" s="179" t="s">
        <v>412</v>
      </c>
      <c r="P14" s="206" t="s">
        <v>406</v>
      </c>
    </row>
    <row r="15" spans="2:18" s="4" customFormat="1" ht="27.95" customHeight="1" x14ac:dyDescent="0.15">
      <c r="B15" s="12">
        <v>13</v>
      </c>
      <c r="C15" s="12" t="s">
        <v>407</v>
      </c>
      <c r="D15" s="15" t="s">
        <v>399</v>
      </c>
      <c r="E15" s="12">
        <v>220</v>
      </c>
      <c r="F15" s="12" t="s">
        <v>400</v>
      </c>
      <c r="G15" s="12" t="s">
        <v>410</v>
      </c>
      <c r="H15" s="12">
        <v>128.6</v>
      </c>
      <c r="I15" s="12">
        <v>-756</v>
      </c>
      <c r="J15" s="12">
        <v>180</v>
      </c>
      <c r="K15" s="12" t="s">
        <v>402</v>
      </c>
      <c r="L15" s="12" t="s">
        <v>402</v>
      </c>
      <c r="M15" s="12" t="s">
        <v>403</v>
      </c>
      <c r="N15" s="165" t="s">
        <v>421</v>
      </c>
      <c r="O15" s="179" t="s">
        <v>412</v>
      </c>
      <c r="P15" s="206" t="s">
        <v>406</v>
      </c>
    </row>
    <row r="16" spans="2:18" s="4" customFormat="1" ht="27.95" customHeight="1" x14ac:dyDescent="0.15">
      <c r="B16" s="12">
        <v>14</v>
      </c>
      <c r="C16" s="12" t="s">
        <v>407</v>
      </c>
      <c r="D16" s="15" t="s">
        <v>399</v>
      </c>
      <c r="E16" s="12">
        <v>220</v>
      </c>
      <c r="F16" s="12" t="s">
        <v>400</v>
      </c>
      <c r="G16" s="12" t="s">
        <v>410</v>
      </c>
      <c r="H16" s="12">
        <v>128.69999999999999</v>
      </c>
      <c r="I16" s="12">
        <v>-725</v>
      </c>
      <c r="J16" s="12">
        <v>173</v>
      </c>
      <c r="K16" s="12" t="s">
        <v>402</v>
      </c>
      <c r="L16" s="12" t="s">
        <v>402</v>
      </c>
      <c r="M16" s="12" t="s">
        <v>403</v>
      </c>
      <c r="N16" s="165" t="s">
        <v>422</v>
      </c>
      <c r="O16" s="179" t="s">
        <v>412</v>
      </c>
      <c r="P16" s="206" t="s">
        <v>406</v>
      </c>
    </row>
    <row r="17" spans="2:17" s="4" customFormat="1" ht="27.95" customHeight="1" x14ac:dyDescent="0.15">
      <c r="B17" s="12">
        <v>15</v>
      </c>
      <c r="C17" s="12" t="s">
        <v>407</v>
      </c>
      <c r="D17" s="15" t="s">
        <v>399</v>
      </c>
      <c r="E17" s="12">
        <v>220</v>
      </c>
      <c r="F17" s="12" t="s">
        <v>400</v>
      </c>
      <c r="G17" s="12" t="s">
        <v>410</v>
      </c>
      <c r="H17" s="12">
        <v>128.6</v>
      </c>
      <c r="I17" s="12">
        <v>-621</v>
      </c>
      <c r="J17" s="12">
        <v>148</v>
      </c>
      <c r="K17" s="12" t="s">
        <v>402</v>
      </c>
      <c r="L17" s="12" t="s">
        <v>402</v>
      </c>
      <c r="M17" s="12" t="s">
        <v>403</v>
      </c>
      <c r="N17" s="165" t="s">
        <v>423</v>
      </c>
      <c r="O17" s="179" t="s">
        <v>412</v>
      </c>
      <c r="P17" s="206" t="s">
        <v>406</v>
      </c>
    </row>
    <row r="18" spans="2:17" s="4" customFormat="1" ht="27.95" customHeight="1" x14ac:dyDescent="0.15">
      <c r="B18" s="12">
        <v>16</v>
      </c>
      <c r="C18" s="12" t="s">
        <v>398</v>
      </c>
      <c r="D18" s="15" t="s">
        <v>399</v>
      </c>
      <c r="E18" s="12">
        <v>311</v>
      </c>
      <c r="F18" s="12" t="s">
        <v>400</v>
      </c>
      <c r="G18" s="12" t="s">
        <v>401</v>
      </c>
      <c r="H18" s="12">
        <v>148.30000000000001</v>
      </c>
      <c r="I18" s="12">
        <v>-372</v>
      </c>
      <c r="J18" s="12">
        <v>150</v>
      </c>
      <c r="K18" s="12" t="s">
        <v>402</v>
      </c>
      <c r="L18" s="12" t="s">
        <v>402</v>
      </c>
      <c r="M18" s="12" t="s">
        <v>403</v>
      </c>
      <c r="N18" s="165" t="s">
        <v>424</v>
      </c>
      <c r="O18" s="180" t="s">
        <v>425</v>
      </c>
      <c r="P18" s="206" t="s">
        <v>406</v>
      </c>
    </row>
    <row r="19" spans="2:17" s="44" customFormat="1" ht="27.75" customHeight="1" x14ac:dyDescent="0.15">
      <c r="B19" s="40">
        <v>17</v>
      </c>
      <c r="C19" s="40" t="s">
        <v>398</v>
      </c>
      <c r="D19" s="15" t="s">
        <v>399</v>
      </c>
      <c r="E19" s="40">
        <v>311</v>
      </c>
      <c r="F19" s="40" t="s">
        <v>400</v>
      </c>
      <c r="G19" s="40" t="s">
        <v>426</v>
      </c>
      <c r="H19" s="40">
        <v>148.30000000000001</v>
      </c>
      <c r="I19" s="40">
        <v>-367</v>
      </c>
      <c r="J19" s="40">
        <v>144</v>
      </c>
      <c r="K19" s="40" t="s">
        <v>402</v>
      </c>
      <c r="L19" s="40" t="s">
        <v>402</v>
      </c>
      <c r="M19" s="40" t="s">
        <v>403</v>
      </c>
      <c r="N19" s="171" t="s">
        <v>424</v>
      </c>
      <c r="O19" s="181" t="s">
        <v>425</v>
      </c>
      <c r="P19" s="206" t="s">
        <v>406</v>
      </c>
    </row>
    <row r="20" spans="2:17" s="44" customFormat="1" ht="27.95" customHeight="1" x14ac:dyDescent="0.15">
      <c r="B20" s="40">
        <v>18</v>
      </c>
      <c r="C20" s="40" t="s">
        <v>407</v>
      </c>
      <c r="D20" s="15" t="s">
        <v>399</v>
      </c>
      <c r="E20" s="40">
        <v>311</v>
      </c>
      <c r="F20" s="40" t="s">
        <v>400</v>
      </c>
      <c r="G20" s="40" t="s">
        <v>426</v>
      </c>
      <c r="H20" s="40" t="s">
        <v>402</v>
      </c>
      <c r="I20" s="40">
        <v>-435</v>
      </c>
      <c r="J20" s="48">
        <v>176.9</v>
      </c>
      <c r="K20" s="40" t="s">
        <v>402</v>
      </c>
      <c r="L20" s="40" t="s">
        <v>402</v>
      </c>
      <c r="M20" s="40" t="s">
        <v>403</v>
      </c>
      <c r="N20" s="171" t="s">
        <v>427</v>
      </c>
      <c r="O20" s="182" t="s">
        <v>126</v>
      </c>
      <c r="P20" s="50" t="s">
        <v>406</v>
      </c>
      <c r="Q20" s="46"/>
    </row>
    <row r="21" spans="2:17" s="44" customFormat="1" ht="27.95" customHeight="1" x14ac:dyDescent="0.15">
      <c r="B21" s="40">
        <v>19</v>
      </c>
      <c r="C21" s="40" t="s">
        <v>407</v>
      </c>
      <c r="D21" s="15" t="s">
        <v>399</v>
      </c>
      <c r="E21" s="40">
        <v>311</v>
      </c>
      <c r="F21" s="40" t="s">
        <v>400</v>
      </c>
      <c r="G21" s="40" t="s">
        <v>426</v>
      </c>
      <c r="H21" s="40" t="s">
        <v>402</v>
      </c>
      <c r="I21" s="40">
        <v>-362</v>
      </c>
      <c r="J21" s="48">
        <v>147.37</v>
      </c>
      <c r="K21" s="40" t="s">
        <v>402</v>
      </c>
      <c r="L21" s="40" t="s">
        <v>402</v>
      </c>
      <c r="M21" s="40" t="s">
        <v>403</v>
      </c>
      <c r="N21" s="171" t="s">
        <v>428</v>
      </c>
      <c r="O21" s="182" t="s">
        <v>126</v>
      </c>
      <c r="P21" s="50" t="s">
        <v>406</v>
      </c>
      <c r="Q21" s="46"/>
    </row>
    <row r="22" spans="2:17" s="44" customFormat="1" ht="27.95" customHeight="1" x14ac:dyDescent="0.15">
      <c r="B22" s="40">
        <v>20</v>
      </c>
      <c r="C22" s="40" t="s">
        <v>407</v>
      </c>
      <c r="D22" s="15" t="s">
        <v>399</v>
      </c>
      <c r="E22" s="40">
        <v>311</v>
      </c>
      <c r="F22" s="40" t="s">
        <v>400</v>
      </c>
      <c r="G22" s="40" t="s">
        <v>429</v>
      </c>
      <c r="H22" s="40" t="s">
        <v>402</v>
      </c>
      <c r="I22" s="40">
        <v>-361</v>
      </c>
      <c r="J22" s="40">
        <v>147.37</v>
      </c>
      <c r="K22" s="40" t="s">
        <v>402</v>
      </c>
      <c r="L22" s="40" t="s">
        <v>402</v>
      </c>
      <c r="M22" s="40" t="s">
        <v>403</v>
      </c>
      <c r="N22" s="171" t="s">
        <v>430</v>
      </c>
      <c r="O22" s="182" t="s">
        <v>126</v>
      </c>
      <c r="P22" s="50" t="s">
        <v>406</v>
      </c>
    </row>
    <row r="23" spans="2:17" s="44" customFormat="1" ht="27.95" customHeight="1" x14ac:dyDescent="0.15">
      <c r="B23" s="40">
        <v>21</v>
      </c>
      <c r="C23" s="40" t="s">
        <v>407</v>
      </c>
      <c r="D23" s="15" t="s">
        <v>399</v>
      </c>
      <c r="E23" s="40">
        <v>311</v>
      </c>
      <c r="F23" s="40" t="s">
        <v>400</v>
      </c>
      <c r="G23" s="40" t="s">
        <v>429</v>
      </c>
      <c r="H23" s="40" t="s">
        <v>402</v>
      </c>
      <c r="I23" s="40">
        <v>-361</v>
      </c>
      <c r="J23" s="40">
        <v>146.93</v>
      </c>
      <c r="K23" s="40" t="s">
        <v>402</v>
      </c>
      <c r="L23" s="40" t="s">
        <v>402</v>
      </c>
      <c r="M23" s="40" t="s">
        <v>403</v>
      </c>
      <c r="N23" s="171" t="s">
        <v>431</v>
      </c>
      <c r="O23" s="182" t="s">
        <v>126</v>
      </c>
      <c r="P23" s="50" t="s">
        <v>406</v>
      </c>
    </row>
    <row r="24" spans="2:17" s="44" customFormat="1" ht="27.95" customHeight="1" x14ac:dyDescent="0.15">
      <c r="B24" s="40">
        <v>22</v>
      </c>
      <c r="C24" s="40" t="s">
        <v>407</v>
      </c>
      <c r="D24" s="15" t="s">
        <v>399</v>
      </c>
      <c r="E24" s="40">
        <v>311</v>
      </c>
      <c r="F24" s="40" t="s">
        <v>400</v>
      </c>
      <c r="G24" s="40" t="s">
        <v>429</v>
      </c>
      <c r="H24" s="40" t="s">
        <v>402</v>
      </c>
      <c r="I24" s="40">
        <v>-439</v>
      </c>
      <c r="J24" s="40">
        <v>178.51</v>
      </c>
      <c r="K24" s="40" t="s">
        <v>402</v>
      </c>
      <c r="L24" s="40" t="s">
        <v>402</v>
      </c>
      <c r="M24" s="40" t="s">
        <v>403</v>
      </c>
      <c r="N24" s="171" t="s">
        <v>427</v>
      </c>
      <c r="O24" s="182" t="s">
        <v>126</v>
      </c>
      <c r="P24" s="50" t="s">
        <v>406</v>
      </c>
    </row>
    <row r="25" spans="2:17" s="44" customFormat="1" ht="27.95" customHeight="1" x14ac:dyDescent="0.15">
      <c r="B25" s="40">
        <v>23</v>
      </c>
      <c r="C25" s="40" t="s">
        <v>407</v>
      </c>
      <c r="D25" s="15" t="s">
        <v>399</v>
      </c>
      <c r="E25" s="40">
        <v>311</v>
      </c>
      <c r="F25" s="40" t="s">
        <v>400</v>
      </c>
      <c r="G25" s="40" t="s">
        <v>429</v>
      </c>
      <c r="H25" s="40" t="s">
        <v>402</v>
      </c>
      <c r="I25" s="40">
        <v>-360</v>
      </c>
      <c r="J25" s="40">
        <v>146.49</v>
      </c>
      <c r="K25" s="40" t="s">
        <v>402</v>
      </c>
      <c r="L25" s="40" t="s">
        <v>402</v>
      </c>
      <c r="M25" s="40" t="s">
        <v>403</v>
      </c>
      <c r="N25" s="171" t="s">
        <v>432</v>
      </c>
      <c r="O25" s="182" t="s">
        <v>126</v>
      </c>
      <c r="P25" s="50" t="s">
        <v>406</v>
      </c>
    </row>
    <row r="26" spans="2:17" s="44" customFormat="1" ht="27.95" customHeight="1" x14ac:dyDescent="0.15">
      <c r="B26" s="40">
        <v>24</v>
      </c>
      <c r="C26" s="40" t="s">
        <v>433</v>
      </c>
      <c r="D26" s="150" t="s">
        <v>434</v>
      </c>
      <c r="E26" s="40">
        <v>331</v>
      </c>
      <c r="F26" s="40" t="s">
        <v>400</v>
      </c>
      <c r="G26" s="40" t="s">
        <v>435</v>
      </c>
      <c r="H26" s="40">
        <v>146.4</v>
      </c>
      <c r="I26" s="40">
        <v>-105</v>
      </c>
      <c r="J26" s="40" t="s">
        <v>402</v>
      </c>
      <c r="K26" s="40" t="s">
        <v>402</v>
      </c>
      <c r="L26" s="40" t="s">
        <v>402</v>
      </c>
      <c r="M26" s="40" t="s">
        <v>403</v>
      </c>
      <c r="N26" s="171" t="s">
        <v>436</v>
      </c>
      <c r="O26" s="181" t="s">
        <v>437</v>
      </c>
      <c r="P26" s="50" t="s">
        <v>406</v>
      </c>
    </row>
    <row r="27" spans="2:17" s="44" customFormat="1" ht="27.75" customHeight="1" x14ac:dyDescent="0.15">
      <c r="B27" s="40">
        <v>25</v>
      </c>
      <c r="C27" s="40" t="s">
        <v>433</v>
      </c>
      <c r="D27" s="150" t="s">
        <v>438</v>
      </c>
      <c r="E27" s="40">
        <v>311</v>
      </c>
      <c r="F27" s="40" t="s">
        <v>400</v>
      </c>
      <c r="G27" s="40" t="s">
        <v>435</v>
      </c>
      <c r="H27" s="40">
        <v>108.5</v>
      </c>
      <c r="I27" s="40">
        <v>-425.8</v>
      </c>
      <c r="J27" s="40" t="s">
        <v>402</v>
      </c>
      <c r="K27" s="40" t="s">
        <v>402</v>
      </c>
      <c r="L27" s="40" t="s">
        <v>402</v>
      </c>
      <c r="M27" s="40" t="s">
        <v>403</v>
      </c>
      <c r="N27" s="171" t="s">
        <v>439</v>
      </c>
      <c r="O27" s="181" t="s">
        <v>127</v>
      </c>
      <c r="P27" s="50" t="s">
        <v>406</v>
      </c>
    </row>
    <row r="28" spans="2:17" ht="27.75" customHeight="1" x14ac:dyDescent="0.15">
      <c r="B28" s="40">
        <v>26</v>
      </c>
      <c r="C28" s="40" t="s">
        <v>440</v>
      </c>
      <c r="D28" s="15" t="s">
        <v>399</v>
      </c>
      <c r="E28" s="40">
        <v>311</v>
      </c>
      <c r="F28" s="40" t="s">
        <v>400</v>
      </c>
      <c r="G28" s="40" t="s">
        <v>426</v>
      </c>
      <c r="H28" s="40" t="s">
        <v>402</v>
      </c>
      <c r="I28" s="12">
        <v>-365</v>
      </c>
      <c r="J28" s="12">
        <v>148</v>
      </c>
      <c r="K28" s="40" t="s">
        <v>402</v>
      </c>
      <c r="L28" s="40" t="s">
        <v>402</v>
      </c>
      <c r="M28" s="40" t="s">
        <v>403</v>
      </c>
      <c r="N28" s="165" t="s">
        <v>441</v>
      </c>
      <c r="O28" s="173" t="s">
        <v>442</v>
      </c>
      <c r="P28" s="50" t="s">
        <v>406</v>
      </c>
    </row>
    <row r="29" spans="2:17" ht="27.75" customHeight="1" x14ac:dyDescent="0.15">
      <c r="B29" s="40">
        <v>27</v>
      </c>
      <c r="C29" s="40" t="s">
        <v>440</v>
      </c>
      <c r="D29" s="15" t="s">
        <v>399</v>
      </c>
      <c r="E29" s="40">
        <v>311</v>
      </c>
      <c r="F29" s="40" t="s">
        <v>400</v>
      </c>
      <c r="G29" s="40" t="s">
        <v>426</v>
      </c>
      <c r="H29" s="40" t="s">
        <v>402</v>
      </c>
      <c r="I29" s="12">
        <v>-387</v>
      </c>
      <c r="J29" s="12">
        <v>156</v>
      </c>
      <c r="K29" s="40" t="s">
        <v>402</v>
      </c>
      <c r="L29" s="40" t="s">
        <v>402</v>
      </c>
      <c r="M29" s="40" t="s">
        <v>403</v>
      </c>
      <c r="N29" s="165" t="s">
        <v>443</v>
      </c>
      <c r="O29" s="173" t="s">
        <v>209</v>
      </c>
      <c r="P29" s="50" t="s">
        <v>406</v>
      </c>
    </row>
    <row r="30" spans="2:17" ht="27.75" customHeight="1" x14ac:dyDescent="0.15">
      <c r="B30" s="40">
        <v>28</v>
      </c>
      <c r="C30" s="40" t="s">
        <v>440</v>
      </c>
      <c r="D30" s="15" t="s">
        <v>399</v>
      </c>
      <c r="E30" s="40">
        <v>311</v>
      </c>
      <c r="F30" s="40" t="s">
        <v>400</v>
      </c>
      <c r="G30" s="40" t="s">
        <v>426</v>
      </c>
      <c r="H30" s="40" t="s">
        <v>402</v>
      </c>
      <c r="I30" s="12">
        <v>-447</v>
      </c>
      <c r="J30" s="12">
        <v>180</v>
      </c>
      <c r="K30" s="40" t="s">
        <v>402</v>
      </c>
      <c r="L30" s="40" t="s">
        <v>402</v>
      </c>
      <c r="M30" s="40" t="s">
        <v>403</v>
      </c>
      <c r="N30" s="165" t="s">
        <v>443</v>
      </c>
      <c r="O30" s="173" t="s">
        <v>210</v>
      </c>
      <c r="P30" s="50" t="s">
        <v>406</v>
      </c>
    </row>
    <row r="31" spans="2:17" ht="27.75" customHeight="1" x14ac:dyDescent="0.15">
      <c r="B31" s="40">
        <v>29</v>
      </c>
      <c r="C31" s="40" t="s">
        <v>440</v>
      </c>
      <c r="D31" s="15" t="s">
        <v>399</v>
      </c>
      <c r="E31" s="40">
        <v>311</v>
      </c>
      <c r="F31" s="40" t="s">
        <v>400</v>
      </c>
      <c r="G31" s="40" t="s">
        <v>426</v>
      </c>
      <c r="H31" s="40" t="s">
        <v>402</v>
      </c>
      <c r="I31" s="12">
        <v>-406</v>
      </c>
      <c r="J31" s="12">
        <v>165</v>
      </c>
      <c r="K31" s="40" t="s">
        <v>402</v>
      </c>
      <c r="L31" s="40" t="s">
        <v>402</v>
      </c>
      <c r="M31" s="40" t="s">
        <v>403</v>
      </c>
      <c r="N31" s="165" t="s">
        <v>444</v>
      </c>
      <c r="O31" s="173" t="s">
        <v>211</v>
      </c>
      <c r="P31" s="50" t="s">
        <v>406</v>
      </c>
    </row>
    <row r="32" spans="2:17" ht="27.75" customHeight="1" x14ac:dyDescent="0.15">
      <c r="B32" s="40">
        <v>30</v>
      </c>
      <c r="C32" s="40" t="s">
        <v>440</v>
      </c>
      <c r="D32" s="15" t="s">
        <v>399</v>
      </c>
      <c r="E32" s="40">
        <v>311</v>
      </c>
      <c r="F32" s="40" t="s">
        <v>400</v>
      </c>
      <c r="G32" s="40" t="s">
        <v>426</v>
      </c>
      <c r="H32" s="40" t="s">
        <v>402</v>
      </c>
      <c r="I32" s="12">
        <v>-514</v>
      </c>
      <c r="J32" s="12">
        <v>208</v>
      </c>
      <c r="K32" s="40" t="s">
        <v>402</v>
      </c>
      <c r="L32" s="40" t="s">
        <v>402</v>
      </c>
      <c r="M32" s="40" t="s">
        <v>403</v>
      </c>
      <c r="N32" s="165" t="s">
        <v>445</v>
      </c>
      <c r="O32" s="173" t="s">
        <v>212</v>
      </c>
      <c r="P32" s="50" t="s">
        <v>406</v>
      </c>
    </row>
    <row r="33" spans="2:16" ht="27.75" customHeight="1" x14ac:dyDescent="0.15">
      <c r="B33" s="40">
        <v>31</v>
      </c>
      <c r="C33" s="40" t="s">
        <v>446</v>
      </c>
      <c r="D33" s="40" t="s">
        <v>447</v>
      </c>
      <c r="E33" s="12">
        <v>211</v>
      </c>
      <c r="F33" s="40" t="s">
        <v>400</v>
      </c>
      <c r="G33" s="12" t="s">
        <v>326</v>
      </c>
      <c r="H33" s="42">
        <v>156</v>
      </c>
      <c r="I33" s="40" t="s">
        <v>402</v>
      </c>
      <c r="J33" s="40" t="s">
        <v>337</v>
      </c>
      <c r="K33" s="40" t="s">
        <v>402</v>
      </c>
      <c r="L33" s="40" t="s">
        <v>402</v>
      </c>
      <c r="M33" s="40" t="s">
        <v>403</v>
      </c>
      <c r="N33" s="165" t="s">
        <v>404</v>
      </c>
      <c r="O33" s="219" t="s">
        <v>448</v>
      </c>
      <c r="P33" s="216" t="s">
        <v>406</v>
      </c>
    </row>
    <row r="34" spans="2:16" ht="27.75" customHeight="1" x14ac:dyDescent="0.15">
      <c r="B34" s="40">
        <v>32</v>
      </c>
      <c r="C34" s="40" t="s">
        <v>449</v>
      </c>
      <c r="D34" s="40" t="s">
        <v>447</v>
      </c>
      <c r="E34" s="12">
        <v>211</v>
      </c>
      <c r="F34" s="40" t="s">
        <v>400</v>
      </c>
      <c r="G34" s="12" t="s">
        <v>326</v>
      </c>
      <c r="H34" s="42">
        <v>155.1</v>
      </c>
      <c r="I34" s="40" t="s">
        <v>402</v>
      </c>
      <c r="J34" s="40" t="s">
        <v>341</v>
      </c>
      <c r="K34" s="40" t="s">
        <v>402</v>
      </c>
      <c r="L34" s="40" t="s">
        <v>402</v>
      </c>
      <c r="M34" s="40" t="s">
        <v>403</v>
      </c>
      <c r="N34" s="165" t="s">
        <v>404</v>
      </c>
      <c r="O34" s="220"/>
      <c r="P34" s="217"/>
    </row>
    <row r="35" spans="2:16" ht="27.75" customHeight="1" x14ac:dyDescent="0.15">
      <c r="B35" s="40">
        <v>33</v>
      </c>
      <c r="C35" s="40" t="s">
        <v>450</v>
      </c>
      <c r="D35" s="40" t="s">
        <v>447</v>
      </c>
      <c r="E35" s="12">
        <v>211</v>
      </c>
      <c r="F35" s="40" t="s">
        <v>400</v>
      </c>
      <c r="G35" s="12" t="s">
        <v>326</v>
      </c>
      <c r="H35" s="42">
        <v>155.1</v>
      </c>
      <c r="I35" s="40" t="s">
        <v>402</v>
      </c>
      <c r="J35" s="40" t="s">
        <v>342</v>
      </c>
      <c r="K35" s="40" t="s">
        <v>402</v>
      </c>
      <c r="L35" s="40" t="s">
        <v>402</v>
      </c>
      <c r="M35" s="40" t="s">
        <v>403</v>
      </c>
      <c r="N35" s="165" t="s">
        <v>404</v>
      </c>
      <c r="O35" s="220"/>
      <c r="P35" s="217"/>
    </row>
    <row r="36" spans="2:16" ht="27.75" customHeight="1" x14ac:dyDescent="0.15">
      <c r="B36" s="40">
        <v>34</v>
      </c>
      <c r="C36" s="40" t="s">
        <v>451</v>
      </c>
      <c r="D36" s="40" t="s">
        <v>447</v>
      </c>
      <c r="E36" s="12">
        <v>211</v>
      </c>
      <c r="F36" s="40" t="s">
        <v>400</v>
      </c>
      <c r="G36" s="12" t="s">
        <v>326</v>
      </c>
      <c r="H36" s="42">
        <v>154.80000000000001</v>
      </c>
      <c r="I36" s="40" t="s">
        <v>402</v>
      </c>
      <c r="J36" s="40" t="s">
        <v>343</v>
      </c>
      <c r="K36" s="40" t="s">
        <v>402</v>
      </c>
      <c r="L36" s="40" t="s">
        <v>402</v>
      </c>
      <c r="M36" s="40" t="s">
        <v>403</v>
      </c>
      <c r="N36" s="165" t="s">
        <v>404</v>
      </c>
      <c r="O36" s="220"/>
      <c r="P36" s="217"/>
    </row>
    <row r="37" spans="2:16" ht="27.75" customHeight="1" x14ac:dyDescent="0.15">
      <c r="B37" s="40">
        <v>35</v>
      </c>
      <c r="C37" s="40" t="s">
        <v>452</v>
      </c>
      <c r="D37" s="40" t="s">
        <v>447</v>
      </c>
      <c r="E37" s="12">
        <v>211</v>
      </c>
      <c r="F37" s="40" t="s">
        <v>400</v>
      </c>
      <c r="G37" s="12" t="s">
        <v>326</v>
      </c>
      <c r="H37" s="42">
        <v>154.80000000000001</v>
      </c>
      <c r="I37" s="40" t="s">
        <v>402</v>
      </c>
      <c r="J37" s="40" t="s">
        <v>344</v>
      </c>
      <c r="K37" s="40" t="s">
        <v>402</v>
      </c>
      <c r="L37" s="40" t="s">
        <v>402</v>
      </c>
      <c r="M37" s="40" t="s">
        <v>403</v>
      </c>
      <c r="N37" s="165" t="s">
        <v>404</v>
      </c>
      <c r="O37" s="220"/>
      <c r="P37" s="217"/>
    </row>
    <row r="38" spans="2:16" ht="27.75" customHeight="1" x14ac:dyDescent="0.15">
      <c r="B38" s="40">
        <v>36</v>
      </c>
      <c r="C38" s="40" t="s">
        <v>453</v>
      </c>
      <c r="D38" s="40" t="s">
        <v>454</v>
      </c>
      <c r="E38" s="40">
        <v>220</v>
      </c>
      <c r="F38" s="40" t="s">
        <v>400</v>
      </c>
      <c r="G38" s="12" t="s">
        <v>326</v>
      </c>
      <c r="H38" s="42">
        <v>129</v>
      </c>
      <c r="I38" s="40" t="s">
        <v>402</v>
      </c>
      <c r="J38" s="40" t="s">
        <v>346</v>
      </c>
      <c r="K38" s="40" t="s">
        <v>402</v>
      </c>
      <c r="L38" s="40" t="s">
        <v>402</v>
      </c>
      <c r="M38" s="40" t="s">
        <v>403</v>
      </c>
      <c r="N38" s="165" t="s">
        <v>404</v>
      </c>
      <c r="O38" s="221"/>
      <c r="P38" s="218"/>
    </row>
    <row r="39" spans="2:16" x14ac:dyDescent="0.15">
      <c r="D39" s="1"/>
      <c r="E39"/>
      <c r="F39"/>
      <c r="G39"/>
      <c r="H39"/>
      <c r="I39"/>
      <c r="J39"/>
    </row>
    <row r="40" spans="2:16" x14ac:dyDescent="0.15">
      <c r="D40" s="1"/>
      <c r="E40"/>
      <c r="F40"/>
      <c r="G40"/>
      <c r="H40"/>
      <c r="I40"/>
      <c r="J40"/>
    </row>
    <row r="41" spans="2:16" x14ac:dyDescent="0.15">
      <c r="D41" s="2"/>
      <c r="E41"/>
    </row>
  </sheetData>
  <sheetProtection selectLockedCells="1" sort="0" autoFilter="0" selectUnlockedCells="1"/>
  <autoFilter ref="B2:P21"/>
  <mergeCells count="2">
    <mergeCell ref="P33:P38"/>
    <mergeCell ref="O33:O38"/>
  </mergeCells>
  <phoneticPr fontId="4"/>
  <hyperlinks>
    <hyperlink ref="P3" r:id="rId1"/>
    <hyperlink ref="P4" r:id="rId2"/>
    <hyperlink ref="P6" r:id="rId3"/>
    <hyperlink ref="P18" r:id="rId4"/>
    <hyperlink ref="P20" r:id="rId5"/>
    <hyperlink ref="P21:P24" r:id="rId6" display="O"/>
    <hyperlink ref="P25" r:id="rId7"/>
    <hyperlink ref="P26" r:id="rId8"/>
    <hyperlink ref="P27" r:id="rId9"/>
    <hyperlink ref="P5" r:id="rId10"/>
    <hyperlink ref="P7" r:id="rId11"/>
    <hyperlink ref="P8" r:id="rId12"/>
    <hyperlink ref="P9" r:id="rId13"/>
    <hyperlink ref="P10" r:id="rId14"/>
    <hyperlink ref="P11" r:id="rId15"/>
    <hyperlink ref="P12" r:id="rId16"/>
    <hyperlink ref="P13" r:id="rId17"/>
    <hyperlink ref="P14" r:id="rId18"/>
    <hyperlink ref="P15" r:id="rId19"/>
    <hyperlink ref="P16" r:id="rId20"/>
    <hyperlink ref="P17" r:id="rId21"/>
    <hyperlink ref="P19" r:id="rId22"/>
    <hyperlink ref="P28" r:id="rId23"/>
    <hyperlink ref="P29" r:id="rId24"/>
    <hyperlink ref="P30" r:id="rId25"/>
    <hyperlink ref="P31" r:id="rId26"/>
    <hyperlink ref="P32" r:id="rId27"/>
    <hyperlink ref="P33:P37" r:id="rId28" display="O"/>
  </hyperlinks>
  <pageMargins left="0.75" right="0.75" top="1" bottom="1" header="0.51200000000000001" footer="0.51200000000000001"/>
  <pageSetup paperSize="9" scale="40" orientation="portrait" horizontalDpi="300" verticalDpi="300" r:id="rId29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S38"/>
  <sheetViews>
    <sheetView zoomScale="70" workbookViewId="0">
      <selection activeCell="K14" sqref="K14"/>
    </sheetView>
  </sheetViews>
  <sheetFormatPr defaultRowHeight="13.5" x14ac:dyDescent="0.15"/>
  <cols>
    <col min="1" max="1" width="2.125" customWidth="1"/>
    <col min="2" max="2" width="8.75" customWidth="1"/>
    <col min="3" max="3" width="10" bestFit="1" customWidth="1"/>
    <col min="4" max="4" width="10.125" customWidth="1"/>
    <col min="5" max="5" width="10" bestFit="1" customWidth="1"/>
    <col min="6" max="6" width="6.625" bestFit="1" customWidth="1"/>
    <col min="7" max="7" width="8.625" customWidth="1"/>
    <col min="8" max="8" width="15.375" customWidth="1"/>
    <col min="9" max="9" width="16.375" customWidth="1"/>
    <col min="10" max="10" width="9.125" customWidth="1"/>
    <col min="11" max="12" width="8.5" customWidth="1"/>
    <col min="13" max="13" width="11.875" customWidth="1"/>
    <col min="14" max="14" width="27.375" customWidth="1"/>
    <col min="15" max="15" width="37.25" bestFit="1" customWidth="1"/>
    <col min="16" max="16" width="12.125" customWidth="1"/>
  </cols>
  <sheetData>
    <row r="2" spans="2:19" ht="42.75" x14ac:dyDescent="0.15">
      <c r="B2" s="7" t="s">
        <v>4</v>
      </c>
      <c r="C2" s="8" t="s">
        <v>1</v>
      </c>
      <c r="D2" s="9" t="s">
        <v>196</v>
      </c>
      <c r="E2" s="9" t="s">
        <v>13</v>
      </c>
      <c r="F2" s="8" t="s">
        <v>20</v>
      </c>
      <c r="G2" s="9" t="s">
        <v>76</v>
      </c>
      <c r="H2" s="9" t="s">
        <v>12</v>
      </c>
      <c r="I2" s="9" t="s">
        <v>0</v>
      </c>
      <c r="J2" s="9" t="s">
        <v>2</v>
      </c>
      <c r="K2" s="9" t="s">
        <v>53</v>
      </c>
      <c r="L2" s="9" t="s">
        <v>54</v>
      </c>
      <c r="M2" s="9" t="s">
        <v>19</v>
      </c>
      <c r="N2" s="9" t="s">
        <v>6</v>
      </c>
      <c r="O2" s="9" t="s">
        <v>8</v>
      </c>
      <c r="P2" s="9" t="s">
        <v>18</v>
      </c>
    </row>
    <row r="3" spans="2:19" s="3" customFormat="1" ht="27.95" customHeight="1" x14ac:dyDescent="0.15">
      <c r="B3" s="12">
        <v>1</v>
      </c>
      <c r="C3" s="17" t="s">
        <v>16</v>
      </c>
      <c r="D3" s="15" t="s">
        <v>9</v>
      </c>
      <c r="E3" s="12">
        <v>400</v>
      </c>
      <c r="F3" s="12" t="s">
        <v>27</v>
      </c>
      <c r="G3" s="12" t="s">
        <v>10</v>
      </c>
      <c r="H3" s="12">
        <v>151.5</v>
      </c>
      <c r="I3" s="12">
        <v>-145</v>
      </c>
      <c r="J3" s="12">
        <v>65</v>
      </c>
      <c r="K3" s="12">
        <v>90.4</v>
      </c>
      <c r="L3" s="12">
        <v>0.38</v>
      </c>
      <c r="M3" s="12" t="s">
        <v>31</v>
      </c>
      <c r="N3" s="28" t="s">
        <v>14</v>
      </c>
      <c r="O3" s="28" t="s">
        <v>15</v>
      </c>
      <c r="P3" s="49" t="s">
        <v>5</v>
      </c>
      <c r="S3" s="13"/>
    </row>
    <row r="4" spans="2:19" s="3" customFormat="1" ht="27.95" customHeight="1" x14ac:dyDescent="0.15">
      <c r="B4" s="12">
        <v>2</v>
      </c>
      <c r="C4" s="17" t="s">
        <v>16</v>
      </c>
      <c r="D4" s="15" t="s">
        <v>17</v>
      </c>
      <c r="E4" s="12">
        <v>310</v>
      </c>
      <c r="F4" s="12" t="s">
        <v>27</v>
      </c>
      <c r="G4" s="12" t="s">
        <v>10</v>
      </c>
      <c r="H4" s="12">
        <v>147.80000000000001</v>
      </c>
      <c r="I4" s="12">
        <v>-108</v>
      </c>
      <c r="J4" s="12">
        <v>43</v>
      </c>
      <c r="K4" s="12">
        <v>54.5</v>
      </c>
      <c r="L4" s="12">
        <v>0.27</v>
      </c>
      <c r="M4" s="12" t="s">
        <v>31</v>
      </c>
      <c r="N4" s="28" t="s">
        <v>14</v>
      </c>
      <c r="O4" s="28" t="s">
        <v>15</v>
      </c>
      <c r="P4" s="49" t="s">
        <v>5</v>
      </c>
    </row>
    <row r="5" spans="2:19" s="3" customFormat="1" ht="14.25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9" s="3" customFormat="1" ht="14.25" x14ac:dyDescent="0.15">
      <c r="F6" s="4"/>
      <c r="G6" s="4"/>
      <c r="K6" s="4"/>
      <c r="L6" s="4"/>
      <c r="M6" s="4"/>
    </row>
    <row r="7" spans="2:19" s="3" customFormat="1" ht="14.25" x14ac:dyDescent="0.15">
      <c r="F7" s="22"/>
      <c r="G7" s="22"/>
      <c r="H7" s="16"/>
      <c r="K7" s="22"/>
      <c r="L7" s="22"/>
      <c r="M7" s="22"/>
    </row>
    <row r="8" spans="2:19" s="3" customFormat="1" ht="14.25" x14ac:dyDescent="0.15">
      <c r="F8" s="22"/>
      <c r="G8" s="22"/>
      <c r="K8" s="22"/>
      <c r="L8" s="22"/>
      <c r="M8" s="22"/>
    </row>
    <row r="9" spans="2:19" s="3" customFormat="1" ht="14.25" x14ac:dyDescent="0.15">
      <c r="F9" s="22"/>
      <c r="G9" s="22"/>
      <c r="K9" s="22"/>
      <c r="L9" s="22"/>
      <c r="M9" s="22"/>
      <c r="R9" s="14"/>
    </row>
    <row r="10" spans="2:19" s="3" customFormat="1" ht="14.25" x14ac:dyDescent="0.15">
      <c r="D10" s="1"/>
      <c r="F10"/>
      <c r="G10"/>
      <c r="K10"/>
      <c r="L10"/>
      <c r="M10"/>
    </row>
    <row r="11" spans="2:19" s="3" customFormat="1" ht="14.25" x14ac:dyDescent="0.15">
      <c r="D11" s="1"/>
      <c r="F11"/>
      <c r="G11"/>
      <c r="K11"/>
      <c r="L11"/>
      <c r="M11"/>
    </row>
    <row r="12" spans="2:19" s="3" customFormat="1" ht="14.25" x14ac:dyDescent="0.15">
      <c r="D12" s="1"/>
      <c r="F12"/>
      <c r="G12"/>
      <c r="I12" s="1"/>
      <c r="K12"/>
      <c r="L12"/>
      <c r="M12"/>
    </row>
    <row r="13" spans="2:19" s="3" customFormat="1" ht="14.25" x14ac:dyDescent="0.15">
      <c r="D13" s="1"/>
      <c r="F13"/>
      <c r="G13"/>
      <c r="I13" s="1"/>
      <c r="K13"/>
      <c r="L13"/>
      <c r="M13"/>
    </row>
    <row r="14" spans="2:19" s="3" customFormat="1" ht="14.25" x14ac:dyDescent="0.15">
      <c r="D14" s="2"/>
      <c r="F14"/>
      <c r="G14"/>
      <c r="I14" s="1"/>
      <c r="K14"/>
      <c r="L14"/>
      <c r="M14"/>
    </row>
    <row r="15" spans="2:19" s="3" customFormat="1" ht="14.25" x14ac:dyDescent="0.15">
      <c r="F15"/>
      <c r="G15"/>
      <c r="I15" s="1"/>
      <c r="K15"/>
      <c r="L15"/>
      <c r="M15"/>
    </row>
    <row r="16" spans="2:19" s="3" customFormat="1" ht="14.25" x14ac:dyDescent="0.15">
      <c r="F16"/>
      <c r="G16"/>
      <c r="K16"/>
      <c r="L16"/>
      <c r="M16"/>
    </row>
    <row r="17" spans="2:16" s="3" customFormat="1" ht="14.25" x14ac:dyDescent="0.15">
      <c r="F17"/>
      <c r="G17"/>
      <c r="K17"/>
      <c r="L17"/>
      <c r="M17"/>
    </row>
    <row r="18" spans="2:16" s="3" customFormat="1" ht="14.25" x14ac:dyDescent="0.15">
      <c r="F18"/>
      <c r="G18"/>
      <c r="K18"/>
      <c r="L18"/>
      <c r="M18"/>
    </row>
    <row r="19" spans="2:16" s="3" customFormat="1" ht="14.25" x14ac:dyDescent="0.15">
      <c r="F19"/>
      <c r="G19"/>
      <c r="K19"/>
      <c r="L19"/>
      <c r="M19"/>
    </row>
    <row r="20" spans="2:16" s="3" customFormat="1" ht="14.25" x14ac:dyDescent="0.15">
      <c r="F20"/>
      <c r="G20"/>
      <c r="K20"/>
      <c r="L20"/>
      <c r="M20"/>
    </row>
    <row r="21" spans="2:16" s="3" customFormat="1" ht="14.25" x14ac:dyDescent="0.15">
      <c r="F21"/>
      <c r="G21"/>
      <c r="K21"/>
      <c r="L21"/>
      <c r="M21"/>
    </row>
    <row r="22" spans="2:16" s="3" customFormat="1" ht="14.25" x14ac:dyDescent="0.15">
      <c r="F22"/>
      <c r="G22"/>
      <c r="K22"/>
      <c r="L22"/>
      <c r="M22"/>
    </row>
    <row r="23" spans="2:16" s="3" customFormat="1" ht="14.25" x14ac:dyDescent="0.15">
      <c r="F23"/>
      <c r="G23"/>
      <c r="K23"/>
      <c r="L23"/>
      <c r="M23"/>
    </row>
    <row r="24" spans="2:16" s="3" customFormat="1" ht="14.25" x14ac:dyDescent="0.15">
      <c r="F24"/>
      <c r="G24"/>
      <c r="K24"/>
      <c r="L24"/>
      <c r="M24"/>
    </row>
    <row r="25" spans="2:16" s="3" customFormat="1" ht="14.25" x14ac:dyDescent="0.15">
      <c r="F25"/>
      <c r="G25"/>
      <c r="K25"/>
      <c r="L25"/>
      <c r="M25"/>
    </row>
    <row r="26" spans="2:16" s="3" customFormat="1" ht="14.25" x14ac:dyDescent="0.15">
      <c r="F26"/>
      <c r="G26"/>
      <c r="K26"/>
      <c r="L26"/>
      <c r="M26"/>
    </row>
    <row r="27" spans="2:16" s="3" customFormat="1" ht="14.25" x14ac:dyDescent="0.15">
      <c r="F27"/>
      <c r="G27"/>
      <c r="K27"/>
      <c r="L27"/>
      <c r="M27"/>
    </row>
    <row r="28" spans="2:16" s="3" customFormat="1" ht="14.25" x14ac:dyDescent="0.15">
      <c r="F28"/>
      <c r="G28"/>
      <c r="K28"/>
      <c r="L28"/>
      <c r="M28"/>
    </row>
    <row r="29" spans="2:16" s="3" customFormat="1" ht="14.25" x14ac:dyDescent="0.15">
      <c r="F29"/>
      <c r="G29"/>
      <c r="K29"/>
      <c r="L29"/>
      <c r="M29"/>
    </row>
    <row r="30" spans="2:16" s="3" customFormat="1" ht="14.25" x14ac:dyDescent="0.15">
      <c r="F30"/>
      <c r="G30"/>
      <c r="K30"/>
      <c r="L30"/>
      <c r="M30"/>
    </row>
    <row r="31" spans="2:16" s="3" customFormat="1" ht="14.25" x14ac:dyDescent="0.15">
      <c r="F31"/>
      <c r="G31"/>
      <c r="K31"/>
      <c r="L31"/>
      <c r="M31"/>
    </row>
    <row r="32" spans="2:16" s="3" customFormat="1" ht="14.25" x14ac:dyDescent="0.1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2:16" s="3" customFormat="1" ht="14.25" x14ac:dyDescent="0.1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2:16" s="3" customFormat="1" ht="14.25" x14ac:dyDescent="0.1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2:16" s="3" customFormat="1" ht="14.25" x14ac:dyDescent="0.1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2:16" s="3" customFormat="1" ht="14.25" x14ac:dyDescent="0.1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2:16" s="3" customFormat="1" ht="14.25" x14ac:dyDescent="0.1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2:16" s="3" customFormat="1" ht="14.25" x14ac:dyDescent="0.1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</sheetData>
  <sheetProtection sort="0" autoFilter="0"/>
  <autoFilter ref="B2:P2"/>
  <phoneticPr fontId="4"/>
  <hyperlinks>
    <hyperlink ref="P3" r:id="rId1"/>
    <hyperlink ref="P4" r:id="rId2"/>
  </hyperlinks>
  <pageMargins left="0.75" right="0.75" top="1" bottom="1" header="0.51200000000000001" footer="0.51200000000000001"/>
  <pageSetup paperSize="9" orientation="portrait" horizontalDpi="1200" verticalDpi="1200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8"/>
  <sheetViews>
    <sheetView zoomScale="70" workbookViewId="0">
      <selection activeCell="H13" sqref="H13"/>
    </sheetView>
  </sheetViews>
  <sheetFormatPr defaultRowHeight="13.5" x14ac:dyDescent="0.15"/>
  <cols>
    <col min="1" max="1" width="2.125" customWidth="1"/>
    <col min="2" max="2" width="8.75" customWidth="1"/>
    <col min="3" max="3" width="21.5" bestFit="1" customWidth="1"/>
    <col min="4" max="4" width="10.125" customWidth="1"/>
    <col min="5" max="5" width="10" bestFit="1" customWidth="1"/>
    <col min="6" max="6" width="11.75" bestFit="1" customWidth="1"/>
    <col min="7" max="7" width="8.625" customWidth="1"/>
    <col min="8" max="8" width="15.375" customWidth="1"/>
    <col min="9" max="9" width="16.375" customWidth="1"/>
    <col min="10" max="10" width="9.125" customWidth="1"/>
    <col min="11" max="12" width="8.5" customWidth="1"/>
    <col min="13" max="13" width="11.875" customWidth="1"/>
    <col min="14" max="14" width="40.375" customWidth="1"/>
    <col min="15" max="15" width="37.25" bestFit="1" customWidth="1"/>
    <col min="16" max="16" width="12.125" customWidth="1"/>
  </cols>
  <sheetData>
    <row r="2" spans="2:18" ht="42.75" x14ac:dyDescent="0.15">
      <c r="B2" s="7" t="s">
        <v>4</v>
      </c>
      <c r="C2" s="8" t="s">
        <v>1</v>
      </c>
      <c r="D2" s="9" t="s">
        <v>196</v>
      </c>
      <c r="E2" s="9" t="s">
        <v>13</v>
      </c>
      <c r="F2" s="8" t="s">
        <v>20</v>
      </c>
      <c r="G2" s="9" t="s">
        <v>76</v>
      </c>
      <c r="H2" s="9" t="s">
        <v>12</v>
      </c>
      <c r="I2" s="9" t="s">
        <v>0</v>
      </c>
      <c r="J2" s="9" t="s">
        <v>2</v>
      </c>
      <c r="K2" s="9" t="s">
        <v>53</v>
      </c>
      <c r="L2" s="9" t="s">
        <v>54</v>
      </c>
      <c r="M2" s="9" t="s">
        <v>19</v>
      </c>
      <c r="N2" s="9" t="s">
        <v>6</v>
      </c>
      <c r="O2" s="9" t="s">
        <v>8</v>
      </c>
      <c r="P2" s="9" t="s">
        <v>216</v>
      </c>
    </row>
    <row r="3" spans="2:18" s="3" customFormat="1" ht="24.95" customHeight="1" x14ac:dyDescent="0.15">
      <c r="B3" s="12">
        <v>1</v>
      </c>
      <c r="C3" s="12" t="s">
        <v>231</v>
      </c>
      <c r="D3" s="12" t="s">
        <v>45</v>
      </c>
      <c r="E3" s="12">
        <v>420</v>
      </c>
      <c r="F3" s="12" t="s">
        <v>223</v>
      </c>
      <c r="G3" s="12" t="s">
        <v>229</v>
      </c>
      <c r="H3" s="12" t="s">
        <v>45</v>
      </c>
      <c r="I3" s="12" t="s">
        <v>45</v>
      </c>
      <c r="J3" s="18">
        <v>71</v>
      </c>
      <c r="K3" s="12" t="s">
        <v>45</v>
      </c>
      <c r="L3" s="12" t="s">
        <v>45</v>
      </c>
      <c r="M3" s="12" t="s">
        <v>215</v>
      </c>
      <c r="N3" s="165" t="s">
        <v>40</v>
      </c>
      <c r="O3" s="173" t="s">
        <v>303</v>
      </c>
      <c r="P3" s="49" t="s">
        <v>5</v>
      </c>
      <c r="R3" s="14"/>
    </row>
    <row r="4" spans="2:18" s="3" customFormat="1" ht="24.95" customHeight="1" x14ac:dyDescent="0.15">
      <c r="B4" s="12">
        <v>2</v>
      </c>
      <c r="C4" s="12" t="s">
        <v>231</v>
      </c>
      <c r="D4" s="12" t="s">
        <v>45</v>
      </c>
      <c r="E4" s="12">
        <v>400</v>
      </c>
      <c r="F4" s="12" t="s">
        <v>223</v>
      </c>
      <c r="G4" s="12" t="s">
        <v>229</v>
      </c>
      <c r="H4" s="12" t="s">
        <v>45</v>
      </c>
      <c r="I4" s="12" t="s">
        <v>45</v>
      </c>
      <c r="J4" s="18">
        <v>48.2</v>
      </c>
      <c r="K4" s="12" t="s">
        <v>45</v>
      </c>
      <c r="L4" s="12" t="s">
        <v>45</v>
      </c>
      <c r="M4" s="12" t="s">
        <v>215</v>
      </c>
      <c r="N4" s="165" t="s">
        <v>40</v>
      </c>
      <c r="O4" s="173" t="s">
        <v>303</v>
      </c>
      <c r="P4" s="49" t="s">
        <v>5</v>
      </c>
    </row>
    <row r="5" spans="2:18" s="3" customFormat="1" ht="24.95" customHeight="1" x14ac:dyDescent="0.15">
      <c r="B5" s="12">
        <v>3</v>
      </c>
      <c r="C5" s="12" t="s">
        <v>231</v>
      </c>
      <c r="D5" s="12" t="s">
        <v>45</v>
      </c>
      <c r="E5" s="12">
        <v>222</v>
      </c>
      <c r="F5" s="12" t="s">
        <v>223</v>
      </c>
      <c r="G5" s="12" t="s">
        <v>230</v>
      </c>
      <c r="H5" s="12" t="s">
        <v>45</v>
      </c>
      <c r="I5" s="12" t="s">
        <v>45</v>
      </c>
      <c r="J5" s="68">
        <v>1.53</v>
      </c>
      <c r="K5" s="12" t="s">
        <v>45</v>
      </c>
      <c r="L5" s="12" t="s">
        <v>45</v>
      </c>
      <c r="M5" s="12" t="s">
        <v>215</v>
      </c>
      <c r="N5" s="165" t="s">
        <v>40</v>
      </c>
      <c r="O5" s="173" t="s">
        <v>303</v>
      </c>
      <c r="P5" s="49" t="s">
        <v>5</v>
      </c>
    </row>
    <row r="6" spans="2:18" s="3" customFormat="1" ht="24.95" customHeight="1" x14ac:dyDescent="0.15">
      <c r="B6" s="12">
        <v>4</v>
      </c>
      <c r="C6" s="12" t="s">
        <v>231</v>
      </c>
      <c r="D6" s="12" t="s">
        <v>45</v>
      </c>
      <c r="E6" s="12">
        <v>311</v>
      </c>
      <c r="F6" s="12" t="s">
        <v>223</v>
      </c>
      <c r="G6" s="12" t="s">
        <v>103</v>
      </c>
      <c r="H6" s="12" t="s">
        <v>45</v>
      </c>
      <c r="I6" s="12" t="s">
        <v>45</v>
      </c>
      <c r="J6" s="18">
        <v>68.5</v>
      </c>
      <c r="K6" s="12" t="s">
        <v>45</v>
      </c>
      <c r="L6" s="12" t="s">
        <v>45</v>
      </c>
      <c r="M6" s="12" t="s">
        <v>31</v>
      </c>
      <c r="N6" s="165" t="s">
        <v>40</v>
      </c>
      <c r="O6" s="173" t="s">
        <v>303</v>
      </c>
      <c r="P6" s="49" t="s">
        <v>5</v>
      </c>
    </row>
    <row r="7" spans="2:18" s="3" customFormat="1" ht="24.95" customHeight="1" x14ac:dyDescent="0.15">
      <c r="B7" s="12">
        <v>5</v>
      </c>
      <c r="C7" s="12" t="s">
        <v>231</v>
      </c>
      <c r="D7" s="174" t="s">
        <v>45</v>
      </c>
      <c r="E7" s="12">
        <v>220</v>
      </c>
      <c r="F7" s="12" t="s">
        <v>223</v>
      </c>
      <c r="G7" s="12" t="s">
        <v>42</v>
      </c>
      <c r="H7" s="12" t="s">
        <v>45</v>
      </c>
      <c r="I7" s="12" t="s">
        <v>45</v>
      </c>
      <c r="J7" s="18">
        <v>12.2</v>
      </c>
      <c r="K7" s="12" t="s">
        <v>45</v>
      </c>
      <c r="L7" s="12" t="s">
        <v>45</v>
      </c>
      <c r="M7" s="12" t="s">
        <v>31</v>
      </c>
      <c r="N7" s="165" t="s">
        <v>40</v>
      </c>
      <c r="O7" s="173" t="s">
        <v>303</v>
      </c>
      <c r="P7" s="49" t="s">
        <v>5</v>
      </c>
    </row>
    <row r="8" spans="2:18" s="3" customFormat="1" ht="24.95" customHeight="1" x14ac:dyDescent="0.15">
      <c r="B8" s="12">
        <v>6</v>
      </c>
      <c r="C8" s="12" t="s">
        <v>368</v>
      </c>
      <c r="D8" s="12" t="s">
        <v>369</v>
      </c>
      <c r="E8" s="12">
        <v>420</v>
      </c>
      <c r="F8" s="12" t="s">
        <v>370</v>
      </c>
      <c r="G8" s="12" t="s">
        <v>481</v>
      </c>
      <c r="H8" s="18">
        <v>146</v>
      </c>
      <c r="I8" s="18" t="s">
        <v>371</v>
      </c>
      <c r="J8" s="18" t="s">
        <v>372</v>
      </c>
      <c r="K8" s="12" t="s">
        <v>371</v>
      </c>
      <c r="L8" s="12" t="s">
        <v>371</v>
      </c>
      <c r="M8" s="12" t="s">
        <v>373</v>
      </c>
      <c r="N8" s="165" t="s">
        <v>374</v>
      </c>
      <c r="O8" s="210" t="s">
        <v>375</v>
      </c>
      <c r="P8" s="49" t="s">
        <v>376</v>
      </c>
    </row>
    <row r="9" spans="2:18" s="3" customFormat="1" ht="14.25" x14ac:dyDescent="0.15">
      <c r="F9"/>
      <c r="G9"/>
      <c r="K9"/>
      <c r="L9"/>
      <c r="M9"/>
    </row>
    <row r="10" spans="2:18" s="3" customFormat="1" ht="14.25" x14ac:dyDescent="0.15">
      <c r="F10"/>
      <c r="G10"/>
      <c r="K10"/>
      <c r="L10"/>
      <c r="M10"/>
    </row>
    <row r="11" spans="2:18" s="3" customFormat="1" ht="14.25" x14ac:dyDescent="0.15">
      <c r="F11"/>
      <c r="G11"/>
      <c r="K11"/>
      <c r="L11"/>
      <c r="M11"/>
    </row>
    <row r="12" spans="2:18" s="3" customFormat="1" ht="14.25" x14ac:dyDescent="0.15">
      <c r="F12"/>
      <c r="G12"/>
      <c r="K12"/>
      <c r="L12"/>
      <c r="M12"/>
    </row>
    <row r="13" spans="2:18" s="3" customFormat="1" ht="14.25" x14ac:dyDescent="0.15">
      <c r="F13"/>
      <c r="G13"/>
      <c r="K13"/>
      <c r="L13"/>
      <c r="M13"/>
    </row>
    <row r="14" spans="2:18" s="3" customFormat="1" ht="14.25" x14ac:dyDescent="0.15">
      <c r="F14"/>
      <c r="G14"/>
      <c r="K14"/>
      <c r="L14"/>
      <c r="M14"/>
    </row>
    <row r="15" spans="2:18" s="3" customFormat="1" ht="14.25" x14ac:dyDescent="0.15">
      <c r="F15"/>
      <c r="G15"/>
      <c r="K15"/>
      <c r="L15"/>
      <c r="M15"/>
    </row>
    <row r="16" spans="2:18" s="3" customFormat="1" ht="14.25" x14ac:dyDescent="0.15">
      <c r="F16"/>
      <c r="G16"/>
      <c r="K16"/>
      <c r="L16"/>
      <c r="M16"/>
    </row>
    <row r="17" spans="2:16" s="3" customFormat="1" ht="14.25" x14ac:dyDescent="0.15">
      <c r="F17"/>
      <c r="G17"/>
      <c r="K17"/>
      <c r="L17"/>
      <c r="M17"/>
    </row>
    <row r="18" spans="2:16" s="3" customFormat="1" ht="14.25" x14ac:dyDescent="0.15">
      <c r="F18"/>
      <c r="G18"/>
      <c r="K18"/>
      <c r="L18"/>
      <c r="M18"/>
    </row>
    <row r="19" spans="2:16" s="3" customFormat="1" ht="14.25" x14ac:dyDescent="0.15">
      <c r="F19"/>
      <c r="G19"/>
      <c r="K19"/>
      <c r="L19"/>
      <c r="M19"/>
    </row>
    <row r="20" spans="2:16" s="3" customFormat="1" ht="14.25" x14ac:dyDescent="0.15">
      <c r="F20"/>
      <c r="G20"/>
      <c r="K20"/>
      <c r="L20"/>
      <c r="M20"/>
    </row>
    <row r="21" spans="2:16" s="3" customFormat="1" ht="14.25" x14ac:dyDescent="0.15">
      <c r="F21"/>
      <c r="G21"/>
      <c r="K21"/>
      <c r="L21"/>
      <c r="M21"/>
    </row>
    <row r="22" spans="2:16" s="3" customFormat="1" ht="14.25" x14ac:dyDescent="0.1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2:16" s="3" customFormat="1" ht="14.25" x14ac:dyDescent="0.1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2:16" s="3" customFormat="1" ht="14.25" x14ac:dyDescent="0.1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2:16" s="3" customFormat="1" ht="14.25" x14ac:dyDescent="0.1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2:16" s="3" customFormat="1" ht="14.25" x14ac:dyDescent="0.1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2:16" s="3" customFormat="1" ht="14.25" x14ac:dyDescent="0.1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2:16" s="3" customFormat="1" ht="14.25" x14ac:dyDescent="0.1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</sheetData>
  <phoneticPr fontId="4"/>
  <hyperlinks>
    <hyperlink ref="P3" r:id="rId1"/>
    <hyperlink ref="P4" r:id="rId2"/>
    <hyperlink ref="P5" r:id="rId3"/>
    <hyperlink ref="P6" r:id="rId4"/>
    <hyperlink ref="P7" r:id="rId5"/>
  </hyperlinks>
  <pageMargins left="0.75" right="0.75" top="1" bottom="1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6"/>
  <sheetViews>
    <sheetView topLeftCell="A16" zoomScale="75" workbookViewId="0">
      <selection activeCell="J22" sqref="J22"/>
    </sheetView>
  </sheetViews>
  <sheetFormatPr defaultRowHeight="13.5" x14ac:dyDescent="0.15"/>
  <cols>
    <col min="1" max="1" width="2.125" customWidth="1"/>
    <col min="2" max="2" width="8.75" customWidth="1"/>
    <col min="3" max="3" width="21.5" bestFit="1" customWidth="1"/>
    <col min="4" max="4" width="12.75" customWidth="1"/>
    <col min="5" max="5" width="10" bestFit="1" customWidth="1"/>
    <col min="6" max="6" width="11.75" bestFit="1" customWidth="1"/>
    <col min="7" max="7" width="8.625" customWidth="1"/>
    <col min="8" max="8" width="15.375" customWidth="1"/>
    <col min="9" max="9" width="16.375" customWidth="1"/>
    <col min="10" max="10" width="9.125" customWidth="1"/>
    <col min="11" max="12" width="8.5" customWidth="1"/>
    <col min="13" max="13" width="11.875" customWidth="1"/>
    <col min="14" max="14" width="40.375" customWidth="1"/>
    <col min="15" max="15" width="38.75" customWidth="1"/>
    <col min="16" max="16" width="12.125" customWidth="1"/>
  </cols>
  <sheetData>
    <row r="2" spans="2:19" ht="42.75" x14ac:dyDescent="0.15">
      <c r="B2" s="7" t="s">
        <v>4</v>
      </c>
      <c r="C2" s="8" t="s">
        <v>1</v>
      </c>
      <c r="D2" s="9" t="s">
        <v>196</v>
      </c>
      <c r="E2" s="9" t="s">
        <v>13</v>
      </c>
      <c r="F2" s="8" t="s">
        <v>20</v>
      </c>
      <c r="G2" s="9" t="s">
        <v>76</v>
      </c>
      <c r="H2" s="9" t="s">
        <v>12</v>
      </c>
      <c r="I2" s="9" t="s">
        <v>0</v>
      </c>
      <c r="J2" s="9" t="s">
        <v>2</v>
      </c>
      <c r="K2" s="9" t="s">
        <v>53</v>
      </c>
      <c r="L2" s="9" t="s">
        <v>54</v>
      </c>
      <c r="M2" s="9" t="s">
        <v>19</v>
      </c>
      <c r="N2" s="9" t="s">
        <v>6</v>
      </c>
      <c r="O2" s="9" t="s">
        <v>8</v>
      </c>
      <c r="P2" s="9" t="s">
        <v>216</v>
      </c>
    </row>
    <row r="3" spans="2:19" s="3" customFormat="1" ht="27.95" customHeight="1" x14ac:dyDescent="0.15">
      <c r="B3" s="12">
        <v>1</v>
      </c>
      <c r="C3" s="12" t="s">
        <v>219</v>
      </c>
      <c r="D3" s="12" t="s">
        <v>45</v>
      </c>
      <c r="E3" s="12">
        <v>311</v>
      </c>
      <c r="F3" s="12" t="s">
        <v>220</v>
      </c>
      <c r="G3" s="12" t="s">
        <v>45</v>
      </c>
      <c r="H3" s="12" t="s">
        <v>45</v>
      </c>
      <c r="I3" s="12" t="s">
        <v>45</v>
      </c>
      <c r="J3" s="12">
        <v>53</v>
      </c>
      <c r="K3" s="12" t="s">
        <v>45</v>
      </c>
      <c r="L3" s="12" t="s">
        <v>45</v>
      </c>
      <c r="M3" s="12" t="s">
        <v>215</v>
      </c>
      <c r="N3" s="166" t="s">
        <v>238</v>
      </c>
      <c r="O3" s="167" t="s">
        <v>225</v>
      </c>
      <c r="P3" s="183" t="s">
        <v>45</v>
      </c>
      <c r="S3" s="13"/>
    </row>
    <row r="4" spans="2:19" s="3" customFormat="1" ht="27.95" customHeight="1" x14ac:dyDescent="0.15">
      <c r="B4" s="12">
        <v>2</v>
      </c>
      <c r="C4" s="12" t="s">
        <v>219</v>
      </c>
      <c r="D4" s="12" t="s">
        <v>45</v>
      </c>
      <c r="E4" s="12">
        <v>422</v>
      </c>
      <c r="F4" s="12" t="s">
        <v>220</v>
      </c>
      <c r="G4" s="12" t="s">
        <v>45</v>
      </c>
      <c r="H4" s="12" t="s">
        <v>45</v>
      </c>
      <c r="I4" s="12" t="s">
        <v>45</v>
      </c>
      <c r="J4" s="12">
        <v>51.3</v>
      </c>
      <c r="K4" s="12" t="s">
        <v>45</v>
      </c>
      <c r="L4" s="12" t="s">
        <v>45</v>
      </c>
      <c r="M4" s="12" t="s">
        <v>215</v>
      </c>
      <c r="N4" s="166" t="s">
        <v>226</v>
      </c>
      <c r="O4" s="167" t="s">
        <v>225</v>
      </c>
      <c r="P4" s="183" t="s">
        <v>45</v>
      </c>
      <c r="S4" s="13"/>
    </row>
    <row r="5" spans="2:19" s="3" customFormat="1" ht="27.95" customHeight="1" x14ac:dyDescent="0.15">
      <c r="B5" s="12">
        <v>3</v>
      </c>
      <c r="C5" s="12" t="s">
        <v>218</v>
      </c>
      <c r="D5" s="12" t="s">
        <v>45</v>
      </c>
      <c r="E5" s="12">
        <v>311</v>
      </c>
      <c r="F5" s="12" t="s">
        <v>217</v>
      </c>
      <c r="G5" s="12" t="s">
        <v>45</v>
      </c>
      <c r="H5" s="12" t="s">
        <v>45</v>
      </c>
      <c r="I5" s="12" t="s">
        <v>45</v>
      </c>
      <c r="J5" s="12" t="s">
        <v>45</v>
      </c>
      <c r="K5" s="12">
        <v>61.7</v>
      </c>
      <c r="L5" s="12">
        <v>0.33</v>
      </c>
      <c r="M5" s="12" t="s">
        <v>215</v>
      </c>
      <c r="N5" s="165" t="s">
        <v>214</v>
      </c>
      <c r="O5" s="166" t="s">
        <v>221</v>
      </c>
      <c r="P5" s="49" t="s">
        <v>5</v>
      </c>
    </row>
    <row r="6" spans="2:19" s="3" customFormat="1" ht="27.95" customHeight="1" x14ac:dyDescent="0.15">
      <c r="B6" s="12">
        <v>4</v>
      </c>
      <c r="C6" s="12" t="s">
        <v>219</v>
      </c>
      <c r="D6" s="12" t="s">
        <v>45</v>
      </c>
      <c r="E6" s="12">
        <v>400</v>
      </c>
      <c r="F6" s="12" t="s">
        <v>220</v>
      </c>
      <c r="G6" s="12" t="s">
        <v>45</v>
      </c>
      <c r="H6" s="12" t="s">
        <v>45</v>
      </c>
      <c r="I6" s="12" t="s">
        <v>45</v>
      </c>
      <c r="J6" s="12" t="s">
        <v>45</v>
      </c>
      <c r="K6" s="12">
        <v>66.8</v>
      </c>
      <c r="L6" s="12">
        <v>0.35799999999999998</v>
      </c>
      <c r="M6" s="12" t="s">
        <v>215</v>
      </c>
      <c r="N6" s="166" t="s">
        <v>227</v>
      </c>
      <c r="O6" s="166" t="s">
        <v>222</v>
      </c>
      <c r="P6" s="49" t="s">
        <v>5</v>
      </c>
    </row>
    <row r="7" spans="2:19" s="3" customFormat="1" ht="27.75" customHeight="1" x14ac:dyDescent="0.15">
      <c r="B7" s="12">
        <v>5</v>
      </c>
      <c r="C7" s="12" t="s">
        <v>213</v>
      </c>
      <c r="D7" s="12" t="s">
        <v>45</v>
      </c>
      <c r="E7" s="12">
        <v>422</v>
      </c>
      <c r="F7" s="12" t="s">
        <v>223</v>
      </c>
      <c r="G7" s="12" t="s">
        <v>42</v>
      </c>
      <c r="H7" s="12" t="s">
        <v>45</v>
      </c>
      <c r="I7" s="12" t="s">
        <v>45</v>
      </c>
      <c r="J7" s="12">
        <v>52.1</v>
      </c>
      <c r="K7" s="12" t="s">
        <v>45</v>
      </c>
      <c r="L7" s="12" t="s">
        <v>45</v>
      </c>
      <c r="M7" s="12" t="s">
        <v>31</v>
      </c>
      <c r="N7" s="165" t="s">
        <v>40</v>
      </c>
      <c r="O7" s="166" t="s">
        <v>224</v>
      </c>
      <c r="P7" s="49" t="s">
        <v>5</v>
      </c>
    </row>
    <row r="8" spans="2:19" s="3" customFormat="1" ht="24.95" customHeight="1" x14ac:dyDescent="0.15">
      <c r="B8" s="12">
        <v>6</v>
      </c>
      <c r="C8" s="12" t="s">
        <v>228</v>
      </c>
      <c r="D8" s="12" t="s">
        <v>45</v>
      </c>
      <c r="E8" s="12">
        <v>422</v>
      </c>
      <c r="F8" s="12" t="s">
        <v>223</v>
      </c>
      <c r="G8" s="12" t="s">
        <v>229</v>
      </c>
      <c r="H8" s="12" t="s">
        <v>45</v>
      </c>
      <c r="I8" s="12" t="s">
        <v>45</v>
      </c>
      <c r="J8" s="12">
        <v>51.9</v>
      </c>
      <c r="K8" s="12" t="s">
        <v>45</v>
      </c>
      <c r="L8" s="12" t="s">
        <v>45</v>
      </c>
      <c r="M8" s="12" t="s">
        <v>215</v>
      </c>
      <c r="N8" s="165" t="s">
        <v>40</v>
      </c>
      <c r="O8" s="173" t="s">
        <v>303</v>
      </c>
      <c r="P8" s="49" t="s">
        <v>5</v>
      </c>
    </row>
    <row r="9" spans="2:19" s="3" customFormat="1" ht="24.95" customHeight="1" x14ac:dyDescent="0.15">
      <c r="B9" s="12">
        <v>7</v>
      </c>
      <c r="C9" s="12" t="s">
        <v>228</v>
      </c>
      <c r="D9" s="12" t="s">
        <v>45</v>
      </c>
      <c r="E9" s="12">
        <v>420</v>
      </c>
      <c r="F9" s="12" t="s">
        <v>223</v>
      </c>
      <c r="G9" s="12" t="s">
        <v>61</v>
      </c>
      <c r="H9" s="12" t="s">
        <v>45</v>
      </c>
      <c r="I9" s="12" t="s">
        <v>45</v>
      </c>
      <c r="J9" s="12">
        <v>50.6</v>
      </c>
      <c r="K9" s="12" t="s">
        <v>45</v>
      </c>
      <c r="L9" s="12" t="s">
        <v>45</v>
      </c>
      <c r="M9" s="12" t="s">
        <v>215</v>
      </c>
      <c r="N9" s="165" t="s">
        <v>40</v>
      </c>
      <c r="O9" s="173" t="s">
        <v>312</v>
      </c>
      <c r="P9" s="49" t="s">
        <v>5</v>
      </c>
      <c r="R9" s="14"/>
    </row>
    <row r="10" spans="2:19" s="3" customFormat="1" ht="24.95" customHeight="1" x14ac:dyDescent="0.15">
      <c r="B10" s="12">
        <v>8</v>
      </c>
      <c r="C10" s="12" t="s">
        <v>228</v>
      </c>
      <c r="D10" s="12" t="s">
        <v>45</v>
      </c>
      <c r="E10" s="12">
        <v>400</v>
      </c>
      <c r="F10" s="12" t="s">
        <v>223</v>
      </c>
      <c r="G10" s="12" t="s">
        <v>230</v>
      </c>
      <c r="H10" s="12" t="s">
        <v>45</v>
      </c>
      <c r="I10" s="12" t="s">
        <v>45</v>
      </c>
      <c r="J10" s="12">
        <v>50.2</v>
      </c>
      <c r="K10" s="12" t="s">
        <v>45</v>
      </c>
      <c r="L10" s="12" t="s">
        <v>45</v>
      </c>
      <c r="M10" s="12" t="s">
        <v>215</v>
      </c>
      <c r="N10" s="165" t="s">
        <v>40</v>
      </c>
      <c r="O10" s="173" t="s">
        <v>303</v>
      </c>
      <c r="P10" s="49" t="s">
        <v>5</v>
      </c>
    </row>
    <row r="11" spans="2:19" s="3" customFormat="1" ht="24.95" customHeight="1" x14ac:dyDescent="0.15">
      <c r="B11" s="12">
        <v>9</v>
      </c>
      <c r="C11" s="12" t="s">
        <v>228</v>
      </c>
      <c r="D11" s="12" t="s">
        <v>45</v>
      </c>
      <c r="E11" s="12">
        <v>222</v>
      </c>
      <c r="F11" s="12" t="s">
        <v>223</v>
      </c>
      <c r="G11" s="12" t="s">
        <v>42</v>
      </c>
      <c r="H11" s="12" t="s">
        <v>45</v>
      </c>
      <c r="I11" s="12" t="s">
        <v>45</v>
      </c>
      <c r="J11" s="12">
        <v>54.8</v>
      </c>
      <c r="K11" s="12" t="s">
        <v>45</v>
      </c>
      <c r="L11" s="12" t="s">
        <v>45</v>
      </c>
      <c r="M11" s="12" t="s">
        <v>215</v>
      </c>
      <c r="N11" s="165" t="s">
        <v>40</v>
      </c>
      <c r="O11" s="173" t="s">
        <v>303</v>
      </c>
      <c r="P11" s="49" t="s">
        <v>5</v>
      </c>
    </row>
    <row r="12" spans="2:19" s="3" customFormat="1" ht="24.95" customHeight="1" x14ac:dyDescent="0.15">
      <c r="B12" s="12">
        <v>10</v>
      </c>
      <c r="C12" s="12" t="s">
        <v>228</v>
      </c>
      <c r="D12" s="12" t="s">
        <v>45</v>
      </c>
      <c r="E12" s="12">
        <v>311</v>
      </c>
      <c r="F12" s="12" t="s">
        <v>223</v>
      </c>
      <c r="G12" s="12" t="s">
        <v>42</v>
      </c>
      <c r="H12" s="12" t="s">
        <v>45</v>
      </c>
      <c r="I12" s="12" t="s">
        <v>45</v>
      </c>
      <c r="J12" s="12">
        <v>51.6</v>
      </c>
      <c r="K12" s="12" t="s">
        <v>45</v>
      </c>
      <c r="L12" s="12" t="s">
        <v>45</v>
      </c>
      <c r="M12" s="12" t="s">
        <v>31</v>
      </c>
      <c r="N12" s="165" t="s">
        <v>40</v>
      </c>
      <c r="O12" s="173" t="s">
        <v>303</v>
      </c>
      <c r="P12" s="49" t="s">
        <v>5</v>
      </c>
    </row>
    <row r="13" spans="2:19" s="3" customFormat="1" ht="24.95" customHeight="1" x14ac:dyDescent="0.15">
      <c r="B13" s="12">
        <v>11</v>
      </c>
      <c r="C13" s="12" t="s">
        <v>228</v>
      </c>
      <c r="D13" s="174" t="s">
        <v>45</v>
      </c>
      <c r="E13" s="12">
        <v>220</v>
      </c>
      <c r="F13" s="12" t="s">
        <v>223</v>
      </c>
      <c r="G13" s="12" t="s">
        <v>42</v>
      </c>
      <c r="H13" s="12" t="s">
        <v>45</v>
      </c>
      <c r="I13" s="12" t="s">
        <v>45</v>
      </c>
      <c r="J13" s="12">
        <v>53.6</v>
      </c>
      <c r="K13" s="12" t="s">
        <v>45</v>
      </c>
      <c r="L13" s="12" t="s">
        <v>45</v>
      </c>
      <c r="M13" s="12" t="s">
        <v>31</v>
      </c>
      <c r="N13" s="165" t="s">
        <v>40</v>
      </c>
      <c r="O13" s="173" t="s">
        <v>303</v>
      </c>
      <c r="P13" s="49" t="s">
        <v>5</v>
      </c>
    </row>
    <row r="14" spans="2:19" s="3" customFormat="1" ht="33" customHeight="1" x14ac:dyDescent="0.15">
      <c r="B14" s="12">
        <v>12</v>
      </c>
      <c r="C14" s="12" t="s">
        <v>273</v>
      </c>
      <c r="D14" s="195" t="s">
        <v>45</v>
      </c>
      <c r="E14" s="12">
        <v>420</v>
      </c>
      <c r="F14" s="12" t="s">
        <v>47</v>
      </c>
      <c r="G14" s="12" t="s">
        <v>262</v>
      </c>
      <c r="H14" s="12">
        <v>162.5</v>
      </c>
      <c r="I14" s="12" t="s">
        <v>45</v>
      </c>
      <c r="J14" s="12">
        <v>51.8</v>
      </c>
      <c r="K14" s="12" t="s">
        <v>45</v>
      </c>
      <c r="L14" s="12" t="s">
        <v>45</v>
      </c>
      <c r="M14" s="12" t="s">
        <v>31</v>
      </c>
      <c r="N14" s="165" t="s">
        <v>236</v>
      </c>
      <c r="O14" s="187" t="s">
        <v>263</v>
      </c>
      <c r="P14" s="184" t="s">
        <v>5</v>
      </c>
    </row>
    <row r="15" spans="2:19" s="3" customFormat="1" ht="28.5" x14ac:dyDescent="0.15">
      <c r="B15" s="12">
        <v>13</v>
      </c>
      <c r="C15" s="12" t="s">
        <v>235</v>
      </c>
      <c r="D15" s="195" t="s">
        <v>45</v>
      </c>
      <c r="E15" s="12">
        <v>420</v>
      </c>
      <c r="F15" s="12" t="s">
        <v>47</v>
      </c>
      <c r="G15" s="12" t="s">
        <v>262</v>
      </c>
      <c r="H15" s="12">
        <v>162.5</v>
      </c>
      <c r="I15" s="12" t="s">
        <v>45</v>
      </c>
      <c r="J15" s="12">
        <v>50.8</v>
      </c>
      <c r="K15" s="12" t="s">
        <v>45</v>
      </c>
      <c r="L15" s="12" t="s">
        <v>45</v>
      </c>
      <c r="M15" s="12" t="s">
        <v>31</v>
      </c>
      <c r="N15" s="164" t="s">
        <v>237</v>
      </c>
      <c r="O15" s="187" t="s">
        <v>264</v>
      </c>
      <c r="P15" s="184" t="s">
        <v>5</v>
      </c>
    </row>
    <row r="16" spans="2:19" s="3" customFormat="1" ht="121.5" x14ac:dyDescent="0.15">
      <c r="B16" s="12">
        <v>14</v>
      </c>
      <c r="C16" s="12">
        <v>7075</v>
      </c>
      <c r="D16" s="195"/>
      <c r="E16" s="12">
        <v>311</v>
      </c>
      <c r="F16" s="12" t="s">
        <v>370</v>
      </c>
      <c r="G16" s="12" t="s">
        <v>482</v>
      </c>
      <c r="H16" s="18">
        <v>139</v>
      </c>
      <c r="I16" s="12" t="s">
        <v>371</v>
      </c>
      <c r="J16" s="12" t="s">
        <v>377</v>
      </c>
      <c r="K16" s="12" t="s">
        <v>371</v>
      </c>
      <c r="L16" s="12" t="s">
        <v>371</v>
      </c>
      <c r="M16" s="12" t="s">
        <v>373</v>
      </c>
      <c r="N16" s="165" t="s">
        <v>374</v>
      </c>
      <c r="O16" s="210" t="s">
        <v>375</v>
      </c>
      <c r="P16" s="49" t="s">
        <v>376</v>
      </c>
    </row>
  </sheetData>
  <phoneticPr fontId="4"/>
  <hyperlinks>
    <hyperlink ref="P5" r:id="rId1"/>
    <hyperlink ref="P6" r:id="rId2"/>
    <hyperlink ref="P7" r:id="rId3"/>
    <hyperlink ref="P8" r:id="rId4"/>
    <hyperlink ref="P9" r:id="rId5"/>
    <hyperlink ref="P10" r:id="rId6"/>
    <hyperlink ref="P11" r:id="rId7"/>
    <hyperlink ref="P12" r:id="rId8"/>
    <hyperlink ref="P13" r:id="rId9"/>
    <hyperlink ref="P14" r:id="rId10"/>
    <hyperlink ref="P15" r:id="rId11"/>
  </hyperlinks>
  <pageMargins left="0.75" right="0.75" top="1" bottom="1" header="0.51200000000000001" footer="0.51200000000000001"/>
  <pageSetup paperSize="9" orientation="portrait" horizontalDpi="1200" verticalDpi="1200" r:id="rId1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S49"/>
  <sheetViews>
    <sheetView topLeftCell="A37" zoomScale="70" workbookViewId="0">
      <selection activeCell="P2" sqref="P2"/>
    </sheetView>
  </sheetViews>
  <sheetFormatPr defaultRowHeight="13.5" x14ac:dyDescent="0.15"/>
  <cols>
    <col min="1" max="1" width="2.125" customWidth="1"/>
    <col min="2" max="2" width="8.75" style="5" customWidth="1"/>
    <col min="3" max="3" width="15.75" style="5" customWidth="1"/>
    <col min="4" max="4" width="10.125" style="5" customWidth="1"/>
    <col min="5" max="5" width="10" style="31" bestFit="1" customWidth="1"/>
    <col min="6" max="6" width="6.625" style="5" bestFit="1" customWidth="1"/>
    <col min="7" max="7" width="8.625" style="5" customWidth="1"/>
    <col min="8" max="8" width="15.375" style="5" customWidth="1"/>
    <col min="9" max="9" width="16.375" style="5" customWidth="1"/>
    <col min="10" max="10" width="9.125" style="5" customWidth="1"/>
    <col min="11" max="12" width="8.5" style="5" customWidth="1"/>
    <col min="13" max="13" width="12.75" style="5" bestFit="1" customWidth="1"/>
    <col min="14" max="14" width="39.375" style="5" customWidth="1"/>
    <col min="15" max="15" width="46.75" style="5" bestFit="1" customWidth="1"/>
    <col min="16" max="16" width="11.625" style="5" customWidth="1"/>
  </cols>
  <sheetData>
    <row r="2" spans="2:19" ht="42.75" x14ac:dyDescent="0.15">
      <c r="B2" s="32" t="s">
        <v>4</v>
      </c>
      <c r="C2" s="33" t="s">
        <v>1</v>
      </c>
      <c r="D2" s="34" t="s">
        <v>196</v>
      </c>
      <c r="E2" s="35" t="s">
        <v>13</v>
      </c>
      <c r="F2" s="33" t="s">
        <v>20</v>
      </c>
      <c r="G2" s="34" t="s">
        <v>76</v>
      </c>
      <c r="H2" s="34" t="s">
        <v>12</v>
      </c>
      <c r="I2" s="34" t="s">
        <v>0</v>
      </c>
      <c r="J2" s="34" t="s">
        <v>2</v>
      </c>
      <c r="K2" s="34" t="s">
        <v>53</v>
      </c>
      <c r="L2" s="34" t="s">
        <v>54</v>
      </c>
      <c r="M2" s="34" t="s">
        <v>25</v>
      </c>
      <c r="N2" s="34" t="s">
        <v>6</v>
      </c>
      <c r="O2" s="34" t="s">
        <v>8</v>
      </c>
      <c r="P2" s="34" t="s">
        <v>18</v>
      </c>
    </row>
    <row r="3" spans="2:19" s="3" customFormat="1" ht="27.95" customHeight="1" x14ac:dyDescent="0.15">
      <c r="B3" s="26">
        <v>1</v>
      </c>
      <c r="C3" s="27" t="s">
        <v>28</v>
      </c>
      <c r="D3" s="26" t="s">
        <v>29</v>
      </c>
      <c r="E3" s="36">
        <v>133</v>
      </c>
      <c r="F3" s="26" t="s">
        <v>30</v>
      </c>
      <c r="G3" s="26" t="s">
        <v>26</v>
      </c>
      <c r="H3" s="26">
        <v>153.065</v>
      </c>
      <c r="I3" s="26">
        <v>-294</v>
      </c>
      <c r="J3" s="26">
        <v>140.75</v>
      </c>
      <c r="K3" s="26" t="s">
        <v>45</v>
      </c>
      <c r="L3" s="26" t="s">
        <v>45</v>
      </c>
      <c r="M3" s="26" t="s">
        <v>24</v>
      </c>
      <c r="N3" s="26" t="s">
        <v>7</v>
      </c>
      <c r="O3" s="28" t="s">
        <v>32</v>
      </c>
      <c r="P3" s="60" t="s">
        <v>5</v>
      </c>
      <c r="S3" s="13"/>
    </row>
    <row r="4" spans="2:19" s="3" customFormat="1" ht="27.95" customHeight="1" x14ac:dyDescent="0.15">
      <c r="B4" s="26">
        <v>2</v>
      </c>
      <c r="C4" s="27" t="s">
        <v>28</v>
      </c>
      <c r="D4" s="26" t="s">
        <v>41</v>
      </c>
      <c r="E4" s="36">
        <v>133</v>
      </c>
      <c r="F4" s="26" t="s">
        <v>30</v>
      </c>
      <c r="G4" s="26" t="s">
        <v>42</v>
      </c>
      <c r="H4" s="26">
        <v>153.1</v>
      </c>
      <c r="I4" s="26">
        <v>-217</v>
      </c>
      <c r="J4" s="26">
        <v>104</v>
      </c>
      <c r="K4" s="26" t="s">
        <v>45</v>
      </c>
      <c r="L4" s="26" t="s">
        <v>45</v>
      </c>
      <c r="M4" s="26" t="s">
        <v>31</v>
      </c>
      <c r="N4" s="26" t="s">
        <v>43</v>
      </c>
      <c r="O4" s="28" t="s">
        <v>44</v>
      </c>
      <c r="P4" s="28" t="s">
        <v>45</v>
      </c>
    </row>
    <row r="5" spans="2:19" s="3" customFormat="1" ht="27.95" customHeight="1" x14ac:dyDescent="0.15">
      <c r="B5" s="26">
        <v>3</v>
      </c>
      <c r="C5" s="26" t="s">
        <v>46</v>
      </c>
      <c r="D5" s="30" t="s">
        <v>68</v>
      </c>
      <c r="E5" s="36">
        <v>323</v>
      </c>
      <c r="F5" s="26" t="s">
        <v>47</v>
      </c>
      <c r="G5" s="26" t="s">
        <v>48</v>
      </c>
      <c r="H5" s="26">
        <v>141.26</v>
      </c>
      <c r="I5" s="26">
        <v>-811</v>
      </c>
      <c r="J5" s="26">
        <v>264</v>
      </c>
      <c r="K5" s="26" t="s">
        <v>45</v>
      </c>
      <c r="L5" s="26" t="s">
        <v>45</v>
      </c>
      <c r="M5" s="26" t="s">
        <v>31</v>
      </c>
      <c r="N5" s="26" t="s">
        <v>85</v>
      </c>
      <c r="O5" s="28" t="s">
        <v>57</v>
      </c>
      <c r="P5" s="60" t="s">
        <v>5</v>
      </c>
      <c r="Q5" s="6"/>
    </row>
    <row r="6" spans="2:19" s="3" customFormat="1" ht="27.95" customHeight="1" x14ac:dyDescent="0.15">
      <c r="B6" s="26">
        <v>4</v>
      </c>
      <c r="C6" s="26" t="s">
        <v>46</v>
      </c>
      <c r="D6" s="30" t="s">
        <v>68</v>
      </c>
      <c r="E6" s="36">
        <v>203</v>
      </c>
      <c r="F6" s="26" t="s">
        <v>47</v>
      </c>
      <c r="G6" s="26" t="s">
        <v>58</v>
      </c>
      <c r="H6" s="26">
        <v>148.09100000000001</v>
      </c>
      <c r="I6" s="26">
        <v>-675</v>
      </c>
      <c r="J6" s="26">
        <v>271</v>
      </c>
      <c r="K6" s="26" t="s">
        <v>45</v>
      </c>
      <c r="L6" s="26" t="s">
        <v>45</v>
      </c>
      <c r="M6" s="26" t="s">
        <v>31</v>
      </c>
      <c r="N6" s="26" t="s">
        <v>85</v>
      </c>
      <c r="O6" s="28" t="s">
        <v>57</v>
      </c>
      <c r="P6" s="60" t="s">
        <v>5</v>
      </c>
      <c r="R6" s="6"/>
    </row>
    <row r="7" spans="2:19" s="3" customFormat="1" ht="27.95" customHeight="1" x14ac:dyDescent="0.15">
      <c r="B7" s="26">
        <v>5</v>
      </c>
      <c r="C7" s="26" t="s">
        <v>46</v>
      </c>
      <c r="D7" s="30" t="s">
        <v>68</v>
      </c>
      <c r="E7" s="36">
        <v>251</v>
      </c>
      <c r="F7" s="26" t="s">
        <v>47</v>
      </c>
      <c r="G7" s="26" t="s">
        <v>59</v>
      </c>
      <c r="H7" s="26">
        <v>155.33199999999999</v>
      </c>
      <c r="I7" s="26">
        <v>-499</v>
      </c>
      <c r="J7" s="26">
        <v>262</v>
      </c>
      <c r="K7" s="26" t="s">
        <v>45</v>
      </c>
      <c r="L7" s="26" t="s">
        <v>45</v>
      </c>
      <c r="M7" s="26" t="s">
        <v>31</v>
      </c>
      <c r="N7" s="26" t="s">
        <v>85</v>
      </c>
      <c r="O7" s="28" t="s">
        <v>57</v>
      </c>
      <c r="P7" s="60" t="s">
        <v>5</v>
      </c>
    </row>
    <row r="8" spans="2:19" s="3" customFormat="1" ht="27.95" customHeight="1" x14ac:dyDescent="0.15">
      <c r="B8" s="26">
        <v>6</v>
      </c>
      <c r="C8" s="26" t="s">
        <v>46</v>
      </c>
      <c r="D8" s="30" t="s">
        <v>68</v>
      </c>
      <c r="E8" s="36">
        <v>610</v>
      </c>
      <c r="F8" s="26" t="s">
        <v>47</v>
      </c>
      <c r="G8" s="26" t="s">
        <v>59</v>
      </c>
      <c r="H8" s="26">
        <v>149.29900000000001</v>
      </c>
      <c r="I8" s="26">
        <v>-659</v>
      </c>
      <c r="J8" s="26">
        <v>275</v>
      </c>
      <c r="K8" s="26" t="s">
        <v>45</v>
      </c>
      <c r="L8" s="26" t="s">
        <v>45</v>
      </c>
      <c r="M8" s="26" t="s">
        <v>31</v>
      </c>
      <c r="N8" s="26" t="s">
        <v>85</v>
      </c>
      <c r="O8" s="28" t="s">
        <v>57</v>
      </c>
      <c r="P8" s="60" t="s">
        <v>5</v>
      </c>
    </row>
    <row r="9" spans="2:19" s="3" customFormat="1" ht="27.95" customHeight="1" x14ac:dyDescent="0.15">
      <c r="B9" s="26">
        <v>7</v>
      </c>
      <c r="C9" s="26" t="s">
        <v>46</v>
      </c>
      <c r="D9" s="30" t="s">
        <v>68</v>
      </c>
      <c r="E9" s="36">
        <v>142</v>
      </c>
      <c r="F9" s="26" t="s">
        <v>47</v>
      </c>
      <c r="G9" s="26" t="s">
        <v>59</v>
      </c>
      <c r="H9" s="26">
        <v>142.553</v>
      </c>
      <c r="I9" s="26">
        <v>-711</v>
      </c>
      <c r="J9" s="26">
        <v>240</v>
      </c>
      <c r="K9" s="26" t="s">
        <v>45</v>
      </c>
      <c r="L9" s="26" t="s">
        <v>45</v>
      </c>
      <c r="M9" s="26" t="s">
        <v>31</v>
      </c>
      <c r="N9" s="26" t="s">
        <v>85</v>
      </c>
      <c r="O9" s="28" t="s">
        <v>57</v>
      </c>
      <c r="P9" s="60" t="s">
        <v>5</v>
      </c>
      <c r="R9" s="14"/>
    </row>
    <row r="10" spans="2:19" s="3" customFormat="1" ht="27.95" customHeight="1" x14ac:dyDescent="0.15">
      <c r="B10" s="26">
        <v>8</v>
      </c>
      <c r="C10" s="26" t="s">
        <v>46</v>
      </c>
      <c r="D10" s="30" t="s">
        <v>68</v>
      </c>
      <c r="E10" s="36">
        <v>232</v>
      </c>
      <c r="F10" s="26" t="s">
        <v>47</v>
      </c>
      <c r="G10" s="26" t="s">
        <v>59</v>
      </c>
      <c r="H10" s="26">
        <v>135.059</v>
      </c>
      <c r="I10" s="26">
        <v>-927</v>
      </c>
      <c r="J10" s="26">
        <v>257</v>
      </c>
      <c r="K10" s="26" t="s">
        <v>45</v>
      </c>
      <c r="L10" s="26" t="s">
        <v>45</v>
      </c>
      <c r="M10" s="26" t="s">
        <v>31</v>
      </c>
      <c r="N10" s="26" t="s">
        <v>85</v>
      </c>
      <c r="O10" s="28" t="s">
        <v>57</v>
      </c>
      <c r="P10" s="60" t="s">
        <v>5</v>
      </c>
    </row>
    <row r="11" spans="2:19" s="3" customFormat="1" ht="27.95" customHeight="1" x14ac:dyDescent="0.15">
      <c r="B11" s="26">
        <v>9</v>
      </c>
      <c r="C11" s="26" t="s">
        <v>46</v>
      </c>
      <c r="D11" s="30" t="s">
        <v>68</v>
      </c>
      <c r="E11" s="36">
        <v>212</v>
      </c>
      <c r="F11" s="26" t="s">
        <v>47</v>
      </c>
      <c r="G11" s="26" t="s">
        <v>42</v>
      </c>
      <c r="H11" s="26">
        <v>131.649</v>
      </c>
      <c r="I11" s="26">
        <v>-1040</v>
      </c>
      <c r="J11" s="26">
        <v>265</v>
      </c>
      <c r="K11" s="26" t="s">
        <v>45</v>
      </c>
      <c r="L11" s="26" t="s">
        <v>45</v>
      </c>
      <c r="M11" s="26" t="s">
        <v>31</v>
      </c>
      <c r="N11" s="26" t="s">
        <v>85</v>
      </c>
      <c r="O11" s="28" t="s">
        <v>57</v>
      </c>
      <c r="P11" s="60" t="s">
        <v>5</v>
      </c>
    </row>
    <row r="12" spans="2:19" s="3" customFormat="1" ht="27.95" customHeight="1" x14ac:dyDescent="0.15">
      <c r="B12" s="26">
        <v>10</v>
      </c>
      <c r="C12" s="26" t="s">
        <v>46</v>
      </c>
      <c r="D12" s="30" t="s">
        <v>68</v>
      </c>
      <c r="E12" s="36">
        <v>330</v>
      </c>
      <c r="F12" s="26" t="s">
        <v>47</v>
      </c>
      <c r="G12" s="26" t="s">
        <v>42</v>
      </c>
      <c r="H12" s="26">
        <v>129.47900000000001</v>
      </c>
      <c r="I12" s="26">
        <v>-1159</v>
      </c>
      <c r="J12" s="26">
        <v>282</v>
      </c>
      <c r="K12" s="26" t="s">
        <v>45</v>
      </c>
      <c r="L12" s="26" t="s">
        <v>45</v>
      </c>
      <c r="M12" s="26" t="s">
        <v>31</v>
      </c>
      <c r="N12" s="26" t="s">
        <v>85</v>
      </c>
      <c r="O12" s="28" t="s">
        <v>57</v>
      </c>
      <c r="P12" s="60" t="s">
        <v>5</v>
      </c>
    </row>
    <row r="13" spans="2:19" s="3" customFormat="1" ht="27.95" customHeight="1" x14ac:dyDescent="0.15">
      <c r="B13" s="26">
        <v>11</v>
      </c>
      <c r="C13" s="26" t="s">
        <v>46</v>
      </c>
      <c r="D13" s="30" t="s">
        <v>68</v>
      </c>
      <c r="E13" s="36">
        <v>411</v>
      </c>
      <c r="F13" s="26" t="s">
        <v>47</v>
      </c>
      <c r="G13" s="26" t="s">
        <v>42</v>
      </c>
      <c r="H13" s="26">
        <v>125.66800000000001</v>
      </c>
      <c r="I13" s="26">
        <v>-1342</v>
      </c>
      <c r="J13" s="26">
        <v>300</v>
      </c>
      <c r="K13" s="26" t="s">
        <v>45</v>
      </c>
      <c r="L13" s="26" t="s">
        <v>45</v>
      </c>
      <c r="M13" s="26" t="s">
        <v>31</v>
      </c>
      <c r="N13" s="26" t="s">
        <v>85</v>
      </c>
      <c r="O13" s="28" t="s">
        <v>57</v>
      </c>
      <c r="P13" s="60" t="s">
        <v>5</v>
      </c>
    </row>
    <row r="14" spans="2:19" s="3" customFormat="1" ht="27.95" customHeight="1" x14ac:dyDescent="0.15">
      <c r="B14" s="26">
        <v>12</v>
      </c>
      <c r="C14" s="26" t="s">
        <v>46</v>
      </c>
      <c r="D14" s="30" t="s">
        <v>68</v>
      </c>
      <c r="E14" s="36">
        <v>411</v>
      </c>
      <c r="F14" s="26" t="s">
        <v>47</v>
      </c>
      <c r="G14" s="26" t="s">
        <v>60</v>
      </c>
      <c r="H14" s="26">
        <v>152.68199999999999</v>
      </c>
      <c r="I14" s="26">
        <v>-591</v>
      </c>
      <c r="J14" s="26">
        <v>279</v>
      </c>
      <c r="K14" s="26" t="s">
        <v>45</v>
      </c>
      <c r="L14" s="26" t="s">
        <v>45</v>
      </c>
      <c r="M14" s="26" t="s">
        <v>31</v>
      </c>
      <c r="N14" s="26" t="s">
        <v>85</v>
      </c>
      <c r="O14" s="28" t="s">
        <v>57</v>
      </c>
      <c r="P14" s="60" t="s">
        <v>5</v>
      </c>
    </row>
    <row r="15" spans="2:19" s="3" customFormat="1" ht="27.95" customHeight="1" x14ac:dyDescent="0.15">
      <c r="B15" s="26">
        <v>13</v>
      </c>
      <c r="C15" s="26" t="s">
        <v>46</v>
      </c>
      <c r="D15" s="30" t="s">
        <v>68</v>
      </c>
      <c r="E15" s="36">
        <v>323</v>
      </c>
      <c r="F15" s="26" t="s">
        <v>47</v>
      </c>
      <c r="G15" s="26" t="s">
        <v>48</v>
      </c>
      <c r="H15" s="26">
        <v>141.26</v>
      </c>
      <c r="I15" s="26">
        <v>-719</v>
      </c>
      <c r="J15" s="26">
        <v>233</v>
      </c>
      <c r="K15" s="26" t="s">
        <v>45</v>
      </c>
      <c r="L15" s="26" t="s">
        <v>45</v>
      </c>
      <c r="M15" s="26" t="s">
        <v>31</v>
      </c>
      <c r="N15" s="26" t="s">
        <v>86</v>
      </c>
      <c r="O15" s="28" t="s">
        <v>57</v>
      </c>
      <c r="P15" s="60" t="s">
        <v>5</v>
      </c>
    </row>
    <row r="16" spans="2:19" s="3" customFormat="1" ht="27.95" customHeight="1" x14ac:dyDescent="0.15">
      <c r="B16" s="26">
        <v>14</v>
      </c>
      <c r="C16" s="26" t="s">
        <v>46</v>
      </c>
      <c r="D16" s="30" t="s">
        <v>68</v>
      </c>
      <c r="E16" s="36">
        <v>203</v>
      </c>
      <c r="F16" s="26" t="s">
        <v>47</v>
      </c>
      <c r="G16" s="26" t="s">
        <v>61</v>
      </c>
      <c r="H16" s="26">
        <v>148.09100000000001</v>
      </c>
      <c r="I16" s="26">
        <v>-677</v>
      </c>
      <c r="J16" s="26">
        <v>268</v>
      </c>
      <c r="K16" s="26" t="s">
        <v>45</v>
      </c>
      <c r="L16" s="26" t="s">
        <v>45</v>
      </c>
      <c r="M16" s="26" t="s">
        <v>31</v>
      </c>
      <c r="N16" s="26" t="s">
        <v>86</v>
      </c>
      <c r="O16" s="28" t="s">
        <v>57</v>
      </c>
      <c r="P16" s="60" t="s">
        <v>5</v>
      </c>
      <c r="R16" s="14"/>
    </row>
    <row r="17" spans="2:18" s="3" customFormat="1" ht="27.95" customHeight="1" x14ac:dyDescent="0.15">
      <c r="B17" s="26">
        <v>15</v>
      </c>
      <c r="C17" s="26" t="s">
        <v>46</v>
      </c>
      <c r="D17" s="30" t="s">
        <v>68</v>
      </c>
      <c r="E17" s="36">
        <v>251</v>
      </c>
      <c r="F17" s="26" t="s">
        <v>47</v>
      </c>
      <c r="G17" s="26" t="s">
        <v>59</v>
      </c>
      <c r="H17" s="26">
        <v>155.33199999999999</v>
      </c>
      <c r="I17" s="26">
        <v>-470</v>
      </c>
      <c r="J17" s="26">
        <v>244</v>
      </c>
      <c r="K17" s="26" t="s">
        <v>45</v>
      </c>
      <c r="L17" s="26" t="s">
        <v>45</v>
      </c>
      <c r="M17" s="26" t="s">
        <v>31</v>
      </c>
      <c r="N17" s="26" t="s">
        <v>86</v>
      </c>
      <c r="O17" s="28" t="s">
        <v>57</v>
      </c>
      <c r="P17" s="60" t="s">
        <v>5</v>
      </c>
    </row>
    <row r="18" spans="2:18" s="3" customFormat="1" ht="27.95" customHeight="1" x14ac:dyDescent="0.15">
      <c r="B18" s="26">
        <v>16</v>
      </c>
      <c r="C18" s="26" t="s">
        <v>46</v>
      </c>
      <c r="D18" s="30" t="s">
        <v>68</v>
      </c>
      <c r="E18" s="36">
        <v>610</v>
      </c>
      <c r="F18" s="26" t="s">
        <v>47</v>
      </c>
      <c r="G18" s="26" t="s">
        <v>59</v>
      </c>
      <c r="H18" s="26">
        <v>149.29900000000001</v>
      </c>
      <c r="I18" s="26">
        <v>-612</v>
      </c>
      <c r="J18" s="26">
        <v>254</v>
      </c>
      <c r="K18" s="26" t="s">
        <v>45</v>
      </c>
      <c r="L18" s="26" t="s">
        <v>45</v>
      </c>
      <c r="M18" s="26" t="s">
        <v>31</v>
      </c>
      <c r="N18" s="26" t="s">
        <v>86</v>
      </c>
      <c r="O18" s="28" t="s">
        <v>57</v>
      </c>
      <c r="P18" s="60" t="s">
        <v>5</v>
      </c>
    </row>
    <row r="19" spans="2:18" s="3" customFormat="1" ht="27.95" customHeight="1" x14ac:dyDescent="0.15">
      <c r="B19" s="26">
        <v>17</v>
      </c>
      <c r="C19" s="26" t="s">
        <v>46</v>
      </c>
      <c r="D19" s="30" t="s">
        <v>68</v>
      </c>
      <c r="E19" s="36">
        <v>142</v>
      </c>
      <c r="F19" s="26" t="s">
        <v>47</v>
      </c>
      <c r="G19" s="26" t="s">
        <v>59</v>
      </c>
      <c r="H19" s="26">
        <v>142.553</v>
      </c>
      <c r="I19" s="26">
        <v>-706</v>
      </c>
      <c r="J19" s="26">
        <v>237</v>
      </c>
      <c r="K19" s="26" t="s">
        <v>45</v>
      </c>
      <c r="L19" s="26" t="s">
        <v>45</v>
      </c>
      <c r="M19" s="26" t="s">
        <v>31</v>
      </c>
      <c r="N19" s="26" t="s">
        <v>86</v>
      </c>
      <c r="O19" s="28" t="s">
        <v>57</v>
      </c>
      <c r="P19" s="60" t="s">
        <v>5</v>
      </c>
    </row>
    <row r="20" spans="2:18" s="3" customFormat="1" ht="27.95" customHeight="1" x14ac:dyDescent="0.15">
      <c r="B20" s="26">
        <v>18</v>
      </c>
      <c r="C20" s="26" t="s">
        <v>46</v>
      </c>
      <c r="D20" s="30" t="s">
        <v>68</v>
      </c>
      <c r="E20" s="36">
        <v>232</v>
      </c>
      <c r="F20" s="26" t="s">
        <v>47</v>
      </c>
      <c r="G20" s="26" t="s">
        <v>59</v>
      </c>
      <c r="H20" s="26">
        <v>135.059</v>
      </c>
      <c r="I20" s="26">
        <v>-841</v>
      </c>
      <c r="J20" s="26">
        <v>232</v>
      </c>
      <c r="K20" s="26" t="s">
        <v>45</v>
      </c>
      <c r="L20" s="26" t="s">
        <v>45</v>
      </c>
      <c r="M20" s="26" t="s">
        <v>31</v>
      </c>
      <c r="N20" s="26" t="s">
        <v>86</v>
      </c>
      <c r="O20" s="28" t="s">
        <v>57</v>
      </c>
      <c r="P20" s="60" t="s">
        <v>5</v>
      </c>
      <c r="R20" s="14"/>
    </row>
    <row r="21" spans="2:18" s="3" customFormat="1" ht="27.95" customHeight="1" x14ac:dyDescent="0.15">
      <c r="B21" s="26">
        <v>19</v>
      </c>
      <c r="C21" s="26" t="s">
        <v>46</v>
      </c>
      <c r="D21" s="30" t="s">
        <v>68</v>
      </c>
      <c r="E21" s="36">
        <v>251</v>
      </c>
      <c r="F21" s="26" t="s">
        <v>47</v>
      </c>
      <c r="G21" s="26" t="s">
        <v>59</v>
      </c>
      <c r="H21" s="26">
        <v>155.33199999999999</v>
      </c>
      <c r="I21" s="26">
        <v>-470</v>
      </c>
      <c r="J21" s="26">
        <v>244</v>
      </c>
      <c r="K21" s="26" t="s">
        <v>45</v>
      </c>
      <c r="L21" s="26" t="s">
        <v>45</v>
      </c>
      <c r="M21" s="26" t="s">
        <v>31</v>
      </c>
      <c r="N21" s="26" t="s">
        <v>86</v>
      </c>
      <c r="O21" s="28" t="s">
        <v>57</v>
      </c>
      <c r="P21" s="60" t="s">
        <v>5</v>
      </c>
    </row>
    <row r="22" spans="2:18" s="3" customFormat="1" ht="27.95" customHeight="1" x14ac:dyDescent="0.15">
      <c r="B22" s="26">
        <v>20</v>
      </c>
      <c r="C22" s="26" t="s">
        <v>46</v>
      </c>
      <c r="D22" s="30" t="s">
        <v>68</v>
      </c>
      <c r="E22" s="36">
        <v>212</v>
      </c>
      <c r="F22" s="26" t="s">
        <v>47</v>
      </c>
      <c r="G22" s="26" t="s">
        <v>26</v>
      </c>
      <c r="H22" s="26">
        <v>131.649</v>
      </c>
      <c r="I22" s="26">
        <v>-966</v>
      </c>
      <c r="J22" s="26">
        <v>246</v>
      </c>
      <c r="K22" s="26" t="s">
        <v>45</v>
      </c>
      <c r="L22" s="26" t="s">
        <v>45</v>
      </c>
      <c r="M22" s="26" t="s">
        <v>31</v>
      </c>
      <c r="N22" s="26" t="s">
        <v>86</v>
      </c>
      <c r="O22" s="28" t="s">
        <v>57</v>
      </c>
      <c r="P22" s="60" t="s">
        <v>5</v>
      </c>
    </row>
    <row r="23" spans="2:18" s="3" customFormat="1" ht="27.95" customHeight="1" x14ac:dyDescent="0.15">
      <c r="B23" s="26">
        <v>21</v>
      </c>
      <c r="C23" s="26" t="s">
        <v>46</v>
      </c>
      <c r="D23" s="30" t="s">
        <v>68</v>
      </c>
      <c r="E23" s="36">
        <v>330</v>
      </c>
      <c r="F23" s="26" t="s">
        <v>47</v>
      </c>
      <c r="G23" s="26" t="s">
        <v>26</v>
      </c>
      <c r="H23" s="26">
        <v>129.47900000000001</v>
      </c>
      <c r="I23" s="26">
        <v>-1079</v>
      </c>
      <c r="J23" s="26">
        <v>261</v>
      </c>
      <c r="K23" s="26" t="s">
        <v>45</v>
      </c>
      <c r="L23" s="26" t="s">
        <v>45</v>
      </c>
      <c r="M23" s="26" t="s">
        <v>31</v>
      </c>
      <c r="N23" s="26" t="s">
        <v>86</v>
      </c>
      <c r="O23" s="28" t="s">
        <v>57</v>
      </c>
      <c r="P23" s="60" t="s">
        <v>5</v>
      </c>
    </row>
    <row r="24" spans="2:18" s="3" customFormat="1" ht="27.95" customHeight="1" x14ac:dyDescent="0.15">
      <c r="B24" s="26">
        <v>22</v>
      </c>
      <c r="C24" s="26" t="s">
        <v>46</v>
      </c>
      <c r="D24" s="30" t="s">
        <v>68</v>
      </c>
      <c r="E24" s="36">
        <v>411</v>
      </c>
      <c r="F24" s="26" t="s">
        <v>47</v>
      </c>
      <c r="G24" s="26" t="s">
        <v>26</v>
      </c>
      <c r="H24" s="26">
        <v>125.66800000000001</v>
      </c>
      <c r="I24" s="26">
        <v>-1025</v>
      </c>
      <c r="J24" s="26">
        <v>228</v>
      </c>
      <c r="K24" s="26" t="s">
        <v>45</v>
      </c>
      <c r="L24" s="26" t="s">
        <v>45</v>
      </c>
      <c r="M24" s="26" t="s">
        <v>31</v>
      </c>
      <c r="N24" s="26" t="s">
        <v>86</v>
      </c>
      <c r="O24" s="28" t="s">
        <v>57</v>
      </c>
      <c r="P24" s="60" t="s">
        <v>5</v>
      </c>
    </row>
    <row r="25" spans="2:18" s="3" customFormat="1" ht="27.95" customHeight="1" x14ac:dyDescent="0.15">
      <c r="B25" s="26">
        <v>23</v>
      </c>
      <c r="C25" s="26" t="s">
        <v>46</v>
      </c>
      <c r="D25" s="30" t="s">
        <v>68</v>
      </c>
      <c r="E25" s="36">
        <v>411</v>
      </c>
      <c r="F25" s="26" t="s">
        <v>47</v>
      </c>
      <c r="G25" s="26" t="s">
        <v>60</v>
      </c>
      <c r="H25" s="26">
        <v>152.68199999999999</v>
      </c>
      <c r="I25" s="26">
        <v>-507</v>
      </c>
      <c r="J25" s="26">
        <v>237</v>
      </c>
      <c r="K25" s="26" t="s">
        <v>45</v>
      </c>
      <c r="L25" s="26" t="s">
        <v>45</v>
      </c>
      <c r="M25" s="26" t="s">
        <v>31</v>
      </c>
      <c r="N25" s="26" t="s">
        <v>86</v>
      </c>
      <c r="O25" s="28" t="s">
        <v>57</v>
      </c>
      <c r="P25" s="60" t="s">
        <v>5</v>
      </c>
    </row>
    <row r="26" spans="2:18" s="3" customFormat="1" ht="27.95" customHeight="1" x14ac:dyDescent="0.15">
      <c r="B26" s="26">
        <v>24</v>
      </c>
      <c r="C26" s="26" t="s">
        <v>46</v>
      </c>
      <c r="D26" s="30" t="s">
        <v>68</v>
      </c>
      <c r="E26" s="36">
        <v>411</v>
      </c>
      <c r="F26" s="26" t="s">
        <v>47</v>
      </c>
      <c r="G26" s="26" t="s">
        <v>26</v>
      </c>
      <c r="H26" s="26">
        <v>125.54</v>
      </c>
      <c r="I26" s="26">
        <v>-1031</v>
      </c>
      <c r="J26" s="26">
        <v>230</v>
      </c>
      <c r="K26" s="26" t="s">
        <v>45</v>
      </c>
      <c r="L26" s="26" t="s">
        <v>45</v>
      </c>
      <c r="M26" s="26" t="s">
        <v>31</v>
      </c>
      <c r="N26" s="26" t="s">
        <v>73</v>
      </c>
      <c r="O26" s="28" t="s">
        <v>62</v>
      </c>
      <c r="P26" s="60" t="s">
        <v>5</v>
      </c>
    </row>
    <row r="27" spans="2:18" s="3" customFormat="1" ht="27.95" customHeight="1" x14ac:dyDescent="0.15">
      <c r="B27" s="26">
        <v>25</v>
      </c>
      <c r="C27" s="26" t="s">
        <v>70</v>
      </c>
      <c r="D27" s="30" t="s">
        <v>71</v>
      </c>
      <c r="E27" s="36" t="s">
        <v>69</v>
      </c>
      <c r="F27" s="26" t="s">
        <v>47</v>
      </c>
      <c r="G27" s="26" t="s">
        <v>59</v>
      </c>
      <c r="H27" s="26">
        <v>152.34</v>
      </c>
      <c r="I27" s="26">
        <v>-601</v>
      </c>
      <c r="J27" s="26">
        <v>280</v>
      </c>
      <c r="K27" s="26">
        <v>353</v>
      </c>
      <c r="L27" s="26">
        <v>0.26200000000000001</v>
      </c>
      <c r="M27" s="26" t="s">
        <v>31</v>
      </c>
      <c r="N27" s="26" t="s">
        <v>75</v>
      </c>
      <c r="O27" s="28" t="s">
        <v>72</v>
      </c>
      <c r="P27" s="61" t="s">
        <v>5</v>
      </c>
      <c r="R27" s="14"/>
    </row>
    <row r="28" spans="2:18" s="3" customFormat="1" ht="27.95" customHeight="1" x14ac:dyDescent="0.15">
      <c r="B28" s="26">
        <v>26</v>
      </c>
      <c r="C28" s="26" t="s">
        <v>70</v>
      </c>
      <c r="D28" s="30" t="s">
        <v>71</v>
      </c>
      <c r="E28" s="36" t="s">
        <v>69</v>
      </c>
      <c r="F28" s="26" t="s">
        <v>47</v>
      </c>
      <c r="G28" s="26" t="s">
        <v>59</v>
      </c>
      <c r="H28" s="26">
        <v>152.34</v>
      </c>
      <c r="I28" s="26">
        <v>-541</v>
      </c>
      <c r="J28" s="26">
        <v>252</v>
      </c>
      <c r="K28" s="26">
        <v>321</v>
      </c>
      <c r="L28" s="26">
        <v>0.27100000000000002</v>
      </c>
      <c r="M28" s="26" t="s">
        <v>31</v>
      </c>
      <c r="N28" s="26" t="s">
        <v>77</v>
      </c>
      <c r="O28" s="28" t="s">
        <v>72</v>
      </c>
      <c r="P28" s="61" t="s">
        <v>5</v>
      </c>
      <c r="R28" s="14"/>
    </row>
    <row r="29" spans="2:18" s="3" customFormat="1" ht="27.95" customHeight="1" x14ac:dyDescent="0.15">
      <c r="B29" s="26">
        <v>27</v>
      </c>
      <c r="C29" s="26" t="s">
        <v>70</v>
      </c>
      <c r="D29" s="30" t="s">
        <v>71</v>
      </c>
      <c r="E29" s="36" t="s">
        <v>69</v>
      </c>
      <c r="F29" s="26" t="s">
        <v>47</v>
      </c>
      <c r="G29" s="26" t="s">
        <v>59</v>
      </c>
      <c r="H29" s="26">
        <v>152.34</v>
      </c>
      <c r="I29" s="26">
        <v>-453</v>
      </c>
      <c r="J29" s="26">
        <v>211</v>
      </c>
      <c r="K29" s="26">
        <v>246</v>
      </c>
      <c r="L29" s="26">
        <v>0.16900000000000001</v>
      </c>
      <c r="M29" s="26" t="s">
        <v>31</v>
      </c>
      <c r="N29" s="26" t="s">
        <v>74</v>
      </c>
      <c r="O29" s="28" t="s">
        <v>72</v>
      </c>
      <c r="P29" s="61" t="s">
        <v>5</v>
      </c>
      <c r="R29" s="14"/>
    </row>
    <row r="30" spans="2:18" s="3" customFormat="1" ht="27.95" customHeight="1" x14ac:dyDescent="0.15">
      <c r="B30" s="26">
        <v>28</v>
      </c>
      <c r="C30" s="26" t="s">
        <v>70</v>
      </c>
      <c r="D30" s="30" t="s">
        <v>71</v>
      </c>
      <c r="E30" s="36">
        <v>146</v>
      </c>
      <c r="F30" s="26" t="s">
        <v>47</v>
      </c>
      <c r="G30" s="26" t="s">
        <v>48</v>
      </c>
      <c r="H30" s="26">
        <v>136.35</v>
      </c>
      <c r="I30" s="26">
        <v>-1132</v>
      </c>
      <c r="J30" s="26">
        <v>324</v>
      </c>
      <c r="K30" s="26">
        <v>416</v>
      </c>
      <c r="L30" s="26">
        <v>0.28399999999999997</v>
      </c>
      <c r="M30" s="26" t="s">
        <v>31</v>
      </c>
      <c r="N30" s="26" t="s">
        <v>75</v>
      </c>
      <c r="O30" s="28" t="s">
        <v>72</v>
      </c>
      <c r="P30" s="61" t="s">
        <v>5</v>
      </c>
      <c r="R30" s="14"/>
    </row>
    <row r="31" spans="2:18" s="3" customFormat="1" ht="27.95" customHeight="1" x14ac:dyDescent="0.15">
      <c r="B31" s="26">
        <v>29</v>
      </c>
      <c r="C31" s="26" t="s">
        <v>70</v>
      </c>
      <c r="D31" s="30" t="s">
        <v>71</v>
      </c>
      <c r="E31" s="36">
        <v>146</v>
      </c>
      <c r="F31" s="26" t="s">
        <v>47</v>
      </c>
      <c r="G31" s="26" t="s">
        <v>48</v>
      </c>
      <c r="H31" s="26">
        <v>136.35</v>
      </c>
      <c r="I31" s="26">
        <v>-1090</v>
      </c>
      <c r="J31" s="26">
        <v>312</v>
      </c>
      <c r="K31" s="26">
        <v>365</v>
      </c>
      <c r="L31" s="26">
        <v>0.16900000000000001</v>
      </c>
      <c r="M31" s="26" t="s">
        <v>31</v>
      </c>
      <c r="N31" s="26" t="s">
        <v>77</v>
      </c>
      <c r="O31" s="28" t="s">
        <v>72</v>
      </c>
      <c r="P31" s="61" t="s">
        <v>5</v>
      </c>
      <c r="R31" s="14"/>
    </row>
    <row r="32" spans="2:18" s="3" customFormat="1" ht="27.95" customHeight="1" x14ac:dyDescent="0.15">
      <c r="B32" s="26">
        <v>30</v>
      </c>
      <c r="C32" s="26" t="s">
        <v>70</v>
      </c>
      <c r="D32" s="30" t="s">
        <v>71</v>
      </c>
      <c r="E32" s="36">
        <v>146</v>
      </c>
      <c r="F32" s="26" t="s">
        <v>47</v>
      </c>
      <c r="G32" s="26" t="s">
        <v>48</v>
      </c>
      <c r="H32" s="26">
        <v>136.35</v>
      </c>
      <c r="I32" s="26">
        <v>-834</v>
      </c>
      <c r="J32" s="26">
        <v>240</v>
      </c>
      <c r="K32" s="26">
        <v>288</v>
      </c>
      <c r="L32" s="26">
        <v>0.19900000000000001</v>
      </c>
      <c r="M32" s="26" t="s">
        <v>31</v>
      </c>
      <c r="N32" s="26" t="s">
        <v>74</v>
      </c>
      <c r="O32" s="28" t="s">
        <v>72</v>
      </c>
      <c r="P32" s="61" t="s">
        <v>5</v>
      </c>
      <c r="R32" s="14"/>
    </row>
    <row r="33" spans="2:19" s="3" customFormat="1" ht="27.95" customHeight="1" x14ac:dyDescent="0.15">
      <c r="B33" s="26">
        <v>31</v>
      </c>
      <c r="C33" s="26" t="s">
        <v>46</v>
      </c>
      <c r="D33" s="30" t="s">
        <v>68</v>
      </c>
      <c r="E33" s="36">
        <v>411</v>
      </c>
      <c r="F33" s="26" t="s">
        <v>47</v>
      </c>
      <c r="G33" s="26" t="s">
        <v>60</v>
      </c>
      <c r="H33" s="26">
        <v>152.995</v>
      </c>
      <c r="I33" s="26">
        <v>-624</v>
      </c>
      <c r="J33" s="26">
        <v>229</v>
      </c>
      <c r="K33" s="26">
        <v>298</v>
      </c>
      <c r="L33" s="26">
        <v>0.3</v>
      </c>
      <c r="M33" s="26" t="s">
        <v>31</v>
      </c>
      <c r="N33" s="26" t="s">
        <v>40</v>
      </c>
      <c r="O33" s="28" t="s">
        <v>84</v>
      </c>
      <c r="P33" s="60" t="s">
        <v>5</v>
      </c>
    </row>
    <row r="34" spans="2:19" s="3" customFormat="1" ht="27.95" customHeight="1" x14ac:dyDescent="0.15">
      <c r="B34" s="26">
        <v>32</v>
      </c>
      <c r="C34" s="26" t="s">
        <v>46</v>
      </c>
      <c r="D34" s="30" t="s">
        <v>68</v>
      </c>
      <c r="E34" s="36">
        <v>323</v>
      </c>
      <c r="F34" s="26" t="s">
        <v>47</v>
      </c>
      <c r="G34" s="26" t="s">
        <v>48</v>
      </c>
      <c r="H34" s="26">
        <v>141.72399999999999</v>
      </c>
      <c r="I34" s="26">
        <v>-752.89</v>
      </c>
      <c r="J34" s="26">
        <v>248.74</v>
      </c>
      <c r="K34" s="26">
        <v>296</v>
      </c>
      <c r="L34" s="26">
        <v>0.19</v>
      </c>
      <c r="M34" s="26" t="s">
        <v>31</v>
      </c>
      <c r="N34" s="26" t="s">
        <v>40</v>
      </c>
      <c r="O34" s="28" t="s">
        <v>84</v>
      </c>
      <c r="P34" s="60" t="s">
        <v>5</v>
      </c>
    </row>
    <row r="35" spans="2:19" s="3" customFormat="1" ht="27.95" customHeight="1" x14ac:dyDescent="0.15">
      <c r="B35" s="26">
        <v>33</v>
      </c>
      <c r="C35" s="26" t="s">
        <v>46</v>
      </c>
      <c r="D35" s="30" t="s">
        <v>68</v>
      </c>
      <c r="E35" s="36">
        <v>323</v>
      </c>
      <c r="F35" s="26" t="s">
        <v>47</v>
      </c>
      <c r="G35" s="26" t="s">
        <v>48</v>
      </c>
      <c r="H35" s="26">
        <v>141.72</v>
      </c>
      <c r="I35" s="26">
        <v>-733</v>
      </c>
      <c r="J35" s="26">
        <v>242</v>
      </c>
      <c r="K35" s="26">
        <v>316</v>
      </c>
      <c r="L35" s="26">
        <v>0.307</v>
      </c>
      <c r="M35" s="26" t="s">
        <v>31</v>
      </c>
      <c r="N35" s="26" t="s">
        <v>73</v>
      </c>
      <c r="O35" s="28" t="s">
        <v>87</v>
      </c>
      <c r="P35" s="60" t="s">
        <v>5</v>
      </c>
    </row>
    <row r="36" spans="2:19" s="3" customFormat="1" ht="27.95" customHeight="1" x14ac:dyDescent="0.15">
      <c r="B36" s="26">
        <v>34</v>
      </c>
      <c r="C36" s="26" t="s">
        <v>46</v>
      </c>
      <c r="D36" s="30" t="s">
        <v>68</v>
      </c>
      <c r="E36" s="36">
        <v>411</v>
      </c>
      <c r="F36" s="26" t="s">
        <v>47</v>
      </c>
      <c r="G36" s="26" t="s">
        <v>26</v>
      </c>
      <c r="H36" s="26">
        <v>125.54</v>
      </c>
      <c r="I36" s="26">
        <v>-1199</v>
      </c>
      <c r="J36" s="26">
        <v>246</v>
      </c>
      <c r="K36" s="26">
        <v>310</v>
      </c>
      <c r="L36" s="26">
        <v>0.25900000000000001</v>
      </c>
      <c r="M36" s="26" t="s">
        <v>31</v>
      </c>
      <c r="N36" s="26" t="s">
        <v>73</v>
      </c>
      <c r="O36" s="28" t="s">
        <v>87</v>
      </c>
      <c r="P36" s="60" t="s">
        <v>5</v>
      </c>
    </row>
    <row r="37" spans="2:19" s="3" customFormat="1" ht="27.95" customHeight="1" x14ac:dyDescent="0.15">
      <c r="B37" s="26">
        <v>35</v>
      </c>
      <c r="C37" s="27" t="s">
        <v>28</v>
      </c>
      <c r="D37" s="26" t="s">
        <v>41</v>
      </c>
      <c r="E37" s="36" t="s">
        <v>88</v>
      </c>
      <c r="F37" s="26" t="s">
        <v>30</v>
      </c>
      <c r="G37" s="26" t="s">
        <v>48</v>
      </c>
      <c r="H37" s="26">
        <v>140.80000000000001</v>
      </c>
      <c r="I37" s="26">
        <v>-608</v>
      </c>
      <c r="J37" s="26">
        <v>195</v>
      </c>
      <c r="K37" s="26" t="s">
        <v>45</v>
      </c>
      <c r="L37" s="26" t="s">
        <v>45</v>
      </c>
      <c r="M37" s="26" t="s">
        <v>24</v>
      </c>
      <c r="N37" s="26" t="s">
        <v>7</v>
      </c>
      <c r="O37" s="28" t="s">
        <v>90</v>
      </c>
      <c r="P37" s="28" t="s">
        <v>45</v>
      </c>
      <c r="S37" s="13"/>
    </row>
    <row r="38" spans="2:19" s="3" customFormat="1" ht="27.95" customHeight="1" x14ac:dyDescent="0.15">
      <c r="B38" s="26">
        <v>36</v>
      </c>
      <c r="C38" s="27" t="s">
        <v>28</v>
      </c>
      <c r="D38" s="26" t="s">
        <v>41</v>
      </c>
      <c r="E38" s="36" t="s">
        <v>89</v>
      </c>
      <c r="F38" s="26" t="s">
        <v>30</v>
      </c>
      <c r="G38" s="26" t="s">
        <v>48</v>
      </c>
      <c r="H38" s="26">
        <v>152.5</v>
      </c>
      <c r="I38" s="26">
        <v>-295</v>
      </c>
      <c r="J38" s="26">
        <v>137</v>
      </c>
      <c r="K38" s="26" t="s">
        <v>45</v>
      </c>
      <c r="L38" s="26" t="s">
        <v>45</v>
      </c>
      <c r="M38" s="26" t="s">
        <v>24</v>
      </c>
      <c r="N38" s="26" t="s">
        <v>7</v>
      </c>
      <c r="O38" s="28" t="s">
        <v>90</v>
      </c>
      <c r="P38" s="28" t="s">
        <v>45</v>
      </c>
      <c r="S38" s="13"/>
    </row>
    <row r="39" spans="2:19" s="3" customFormat="1" ht="27.95" customHeight="1" x14ac:dyDescent="0.15">
      <c r="B39" s="26">
        <v>37</v>
      </c>
      <c r="C39" s="27" t="s">
        <v>28</v>
      </c>
      <c r="D39" s="26" t="s">
        <v>41</v>
      </c>
      <c r="E39" s="36" t="s">
        <v>91</v>
      </c>
      <c r="F39" s="26" t="s">
        <v>30</v>
      </c>
      <c r="G39" s="26" t="s">
        <v>58</v>
      </c>
      <c r="H39" s="26">
        <v>159.80000000000001</v>
      </c>
      <c r="I39" s="26">
        <v>-244</v>
      </c>
      <c r="J39" s="26">
        <v>146</v>
      </c>
      <c r="K39" s="26" t="s">
        <v>45</v>
      </c>
      <c r="L39" s="26" t="s">
        <v>45</v>
      </c>
      <c r="M39" s="26" t="s">
        <v>24</v>
      </c>
      <c r="N39" s="26" t="s">
        <v>7</v>
      </c>
      <c r="O39" s="28" t="s">
        <v>90</v>
      </c>
      <c r="P39" s="28" t="s">
        <v>45</v>
      </c>
      <c r="S39" s="13"/>
    </row>
    <row r="40" spans="2:19" s="3" customFormat="1" ht="27.95" customHeight="1" x14ac:dyDescent="0.15">
      <c r="B40" s="26">
        <v>38</v>
      </c>
      <c r="C40" s="27" t="s">
        <v>28</v>
      </c>
      <c r="D40" s="26" t="s">
        <v>41</v>
      </c>
      <c r="E40" s="36">
        <v>133</v>
      </c>
      <c r="F40" s="26" t="s">
        <v>30</v>
      </c>
      <c r="G40" s="26" t="s">
        <v>42</v>
      </c>
      <c r="H40" s="26">
        <v>153.1</v>
      </c>
      <c r="I40" s="26">
        <v>-291</v>
      </c>
      <c r="J40" s="26">
        <v>139</v>
      </c>
      <c r="K40" s="26" t="s">
        <v>45</v>
      </c>
      <c r="L40" s="26" t="s">
        <v>45</v>
      </c>
      <c r="M40" s="26" t="s">
        <v>31</v>
      </c>
      <c r="N40" s="26" t="s">
        <v>92</v>
      </c>
      <c r="O40" s="28" t="s">
        <v>44</v>
      </c>
      <c r="P40" s="28" t="s">
        <v>45</v>
      </c>
    </row>
    <row r="41" spans="2:19" s="3" customFormat="1" ht="27.95" customHeight="1" x14ac:dyDescent="0.15">
      <c r="B41" s="26">
        <v>39</v>
      </c>
      <c r="C41" s="26" t="s">
        <v>93</v>
      </c>
      <c r="D41" s="30" t="s">
        <v>68</v>
      </c>
      <c r="E41" s="36" t="s">
        <v>94</v>
      </c>
      <c r="F41" s="26" t="s">
        <v>47</v>
      </c>
      <c r="G41" s="26" t="s">
        <v>60</v>
      </c>
      <c r="H41" s="26">
        <v>170.8</v>
      </c>
      <c r="I41" s="26">
        <v>-187</v>
      </c>
      <c r="J41" s="26">
        <v>269</v>
      </c>
      <c r="K41" s="26" t="s">
        <v>95</v>
      </c>
      <c r="L41" s="26" t="s">
        <v>45</v>
      </c>
      <c r="M41" s="26" t="s">
        <v>31</v>
      </c>
      <c r="N41" s="26" t="s">
        <v>73</v>
      </c>
      <c r="O41" s="28" t="s">
        <v>96</v>
      </c>
      <c r="P41" s="28" t="s">
        <v>45</v>
      </c>
    </row>
    <row r="42" spans="2:19" s="3" customFormat="1" ht="27.95" customHeight="1" x14ac:dyDescent="0.15">
      <c r="B42" s="26">
        <v>40</v>
      </c>
      <c r="C42" s="26" t="s">
        <v>70</v>
      </c>
      <c r="D42" s="30" t="s">
        <v>71</v>
      </c>
      <c r="E42" s="36" t="s">
        <v>97</v>
      </c>
      <c r="F42" s="26" t="s">
        <v>47</v>
      </c>
      <c r="G42" s="26" t="s">
        <v>26</v>
      </c>
      <c r="H42" s="26">
        <v>135.19</v>
      </c>
      <c r="I42" s="26">
        <v>-1129</v>
      </c>
      <c r="J42" s="26">
        <v>314</v>
      </c>
      <c r="K42" s="26">
        <v>405</v>
      </c>
      <c r="L42" s="26">
        <v>0.28899999999999998</v>
      </c>
      <c r="M42" s="26" t="s">
        <v>31</v>
      </c>
      <c r="N42" s="26" t="s">
        <v>75</v>
      </c>
      <c r="O42" s="28" t="s">
        <v>98</v>
      </c>
      <c r="P42" s="60" t="s">
        <v>5</v>
      </c>
      <c r="R42" s="14"/>
    </row>
    <row r="43" spans="2:19" s="3" customFormat="1" ht="27.95" customHeight="1" x14ac:dyDescent="0.15">
      <c r="B43" s="26">
        <v>41</v>
      </c>
      <c r="C43" s="26" t="s">
        <v>70</v>
      </c>
      <c r="D43" s="30" t="s">
        <v>71</v>
      </c>
      <c r="E43" s="36" t="s">
        <v>99</v>
      </c>
      <c r="F43" s="26" t="s">
        <v>47</v>
      </c>
      <c r="G43" s="26" t="s">
        <v>26</v>
      </c>
      <c r="H43" s="26">
        <v>148.63999999999999</v>
      </c>
      <c r="I43" s="26">
        <v>-733</v>
      </c>
      <c r="J43" s="26">
        <v>298</v>
      </c>
      <c r="K43" s="26">
        <v>409</v>
      </c>
      <c r="L43" s="26">
        <v>0.372</v>
      </c>
      <c r="M43" s="26" t="s">
        <v>31</v>
      </c>
      <c r="N43" s="26" t="s">
        <v>75</v>
      </c>
      <c r="O43" s="28" t="s">
        <v>98</v>
      </c>
      <c r="P43" s="60" t="s">
        <v>5</v>
      </c>
      <c r="R43" s="14"/>
    </row>
    <row r="44" spans="2:19" s="3" customFormat="1" ht="27.95" customHeight="1" x14ac:dyDescent="0.15">
      <c r="B44" s="26">
        <v>42</v>
      </c>
      <c r="C44" s="26" t="s">
        <v>70</v>
      </c>
      <c r="D44" s="30" t="s">
        <v>71</v>
      </c>
      <c r="E44" s="36" t="s">
        <v>100</v>
      </c>
      <c r="F44" s="26" t="s">
        <v>47</v>
      </c>
      <c r="G44" s="26" t="s">
        <v>48</v>
      </c>
      <c r="H44" s="26">
        <v>136.30000000000001</v>
      </c>
      <c r="I44" s="26">
        <v>-1230</v>
      </c>
      <c r="J44" s="26">
        <v>352</v>
      </c>
      <c r="K44" s="26">
        <v>465</v>
      </c>
      <c r="L44" s="26">
        <v>0.32300000000000001</v>
      </c>
      <c r="M44" s="26" t="s">
        <v>31</v>
      </c>
      <c r="N44" s="26" t="s">
        <v>75</v>
      </c>
      <c r="O44" s="28" t="s">
        <v>98</v>
      </c>
      <c r="P44" s="60" t="s">
        <v>5</v>
      </c>
      <c r="R44" s="14"/>
    </row>
    <row r="45" spans="2:19" s="3" customFormat="1" ht="27.95" customHeight="1" x14ac:dyDescent="0.15">
      <c r="B45" s="26">
        <v>43</v>
      </c>
      <c r="C45" s="26" t="s">
        <v>70</v>
      </c>
      <c r="D45" s="30" t="s">
        <v>71</v>
      </c>
      <c r="E45" s="36" t="s">
        <v>101</v>
      </c>
      <c r="F45" s="26" t="s">
        <v>47</v>
      </c>
      <c r="G45" s="26" t="s">
        <v>48</v>
      </c>
      <c r="H45" s="26">
        <v>145.47</v>
      </c>
      <c r="I45" s="26">
        <v>-778</v>
      </c>
      <c r="J45" s="26">
        <v>287</v>
      </c>
      <c r="K45" s="26">
        <v>387</v>
      </c>
      <c r="L45" s="26">
        <v>0.34899999999999998</v>
      </c>
      <c r="M45" s="26" t="s">
        <v>31</v>
      </c>
      <c r="N45" s="26" t="s">
        <v>75</v>
      </c>
      <c r="O45" s="28" t="s">
        <v>98</v>
      </c>
      <c r="P45" s="60" t="s">
        <v>5</v>
      </c>
      <c r="R45" s="62"/>
    </row>
    <row r="46" spans="2:19" s="3" customFormat="1" ht="27.95" customHeight="1" x14ac:dyDescent="0.15">
      <c r="B46" s="26">
        <v>44</v>
      </c>
      <c r="C46" s="26" t="s">
        <v>70</v>
      </c>
      <c r="D46" s="30" t="s">
        <v>71</v>
      </c>
      <c r="E46" s="36" t="s">
        <v>97</v>
      </c>
      <c r="F46" s="26" t="s">
        <v>47</v>
      </c>
      <c r="G46" s="26" t="s">
        <v>26</v>
      </c>
      <c r="H46" s="26">
        <v>135.19</v>
      </c>
      <c r="I46" s="26">
        <v>-638</v>
      </c>
      <c r="J46" s="26" t="s">
        <v>95</v>
      </c>
      <c r="K46" s="26" t="s">
        <v>95</v>
      </c>
      <c r="L46" s="26" t="s">
        <v>45</v>
      </c>
      <c r="M46" s="26" t="s">
        <v>31</v>
      </c>
      <c r="N46" s="26" t="s">
        <v>75</v>
      </c>
      <c r="O46" s="28" t="s">
        <v>102</v>
      </c>
      <c r="P46" s="60" t="s">
        <v>5</v>
      </c>
      <c r="R46" s="14"/>
    </row>
    <row r="47" spans="2:19" s="3" customFormat="1" ht="27.95" customHeight="1" x14ac:dyDescent="0.15">
      <c r="B47" s="26">
        <v>45</v>
      </c>
      <c r="C47" s="26" t="s">
        <v>129</v>
      </c>
      <c r="D47" s="26" t="s">
        <v>130</v>
      </c>
      <c r="E47" s="36" t="s">
        <v>131</v>
      </c>
      <c r="F47" s="26" t="s">
        <v>47</v>
      </c>
      <c r="G47" s="26" t="s">
        <v>26</v>
      </c>
      <c r="H47" s="26">
        <v>153.82</v>
      </c>
      <c r="I47" s="26">
        <v>-229</v>
      </c>
      <c r="J47" s="26">
        <v>113</v>
      </c>
      <c r="K47" s="26">
        <v>143</v>
      </c>
      <c r="L47" s="26">
        <v>0.26700000000000002</v>
      </c>
      <c r="M47" s="26" t="s">
        <v>31</v>
      </c>
      <c r="N47" s="26" t="s">
        <v>132</v>
      </c>
      <c r="O47" s="28" t="s">
        <v>190</v>
      </c>
      <c r="P47" s="63" t="s">
        <v>45</v>
      </c>
      <c r="R47" s="14"/>
    </row>
    <row r="48" spans="2:19" s="3" customFormat="1" ht="27.95" customHeight="1" x14ac:dyDescent="0.15">
      <c r="B48" s="26">
        <v>46</v>
      </c>
      <c r="C48" s="26" t="s">
        <v>129</v>
      </c>
      <c r="D48" s="26" t="s">
        <v>130</v>
      </c>
      <c r="E48" s="36" t="s">
        <v>131</v>
      </c>
      <c r="F48" s="26" t="s">
        <v>47</v>
      </c>
      <c r="G48" s="26" t="s">
        <v>26</v>
      </c>
      <c r="H48" s="26">
        <v>153.99</v>
      </c>
      <c r="I48" s="26">
        <v>-232</v>
      </c>
      <c r="J48" s="26">
        <v>115</v>
      </c>
      <c r="K48" s="26">
        <v>148</v>
      </c>
      <c r="L48" s="26">
        <v>0.28399999999999997</v>
      </c>
      <c r="M48" s="26" t="s">
        <v>31</v>
      </c>
      <c r="N48" s="26" t="s">
        <v>132</v>
      </c>
      <c r="O48" s="28" t="s">
        <v>190</v>
      </c>
      <c r="P48" s="63" t="s">
        <v>45</v>
      </c>
      <c r="R48" s="14"/>
    </row>
    <row r="49" spans="2:16" x14ac:dyDescent="0.15">
      <c r="B49" s="29"/>
      <c r="C49" s="29"/>
      <c r="D49" s="29"/>
      <c r="E49" s="37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</sheetData>
  <sheetProtection sort="0" autoFilter="0"/>
  <autoFilter ref="B2:P32"/>
  <phoneticPr fontId="4"/>
  <hyperlinks>
    <hyperlink ref="P3" r:id="rId1"/>
    <hyperlink ref="P5" r:id="rId2"/>
    <hyperlink ref="P26" r:id="rId3"/>
    <hyperlink ref="P33" r:id="rId4"/>
    <hyperlink ref="P35" r:id="rId5"/>
    <hyperlink ref="P42" r:id="rId6"/>
    <hyperlink ref="P46" r:id="rId7"/>
    <hyperlink ref="P6" r:id="rId8"/>
    <hyperlink ref="P7" r:id="rId9"/>
    <hyperlink ref="P8" r:id="rId10"/>
    <hyperlink ref="P9" r:id="rId11"/>
    <hyperlink ref="P10" r:id="rId12"/>
    <hyperlink ref="P11" r:id="rId13"/>
    <hyperlink ref="P12" r:id="rId14"/>
    <hyperlink ref="P13" r:id="rId15"/>
    <hyperlink ref="P14" r:id="rId16"/>
    <hyperlink ref="P15" r:id="rId17"/>
    <hyperlink ref="P16" r:id="rId18"/>
    <hyperlink ref="P17" r:id="rId19"/>
    <hyperlink ref="P18" r:id="rId20"/>
    <hyperlink ref="P19" r:id="rId21"/>
    <hyperlink ref="P20" r:id="rId22"/>
    <hyperlink ref="P21" r:id="rId23"/>
    <hyperlink ref="P22" r:id="rId24"/>
    <hyperlink ref="P23" r:id="rId25"/>
    <hyperlink ref="P24" r:id="rId26"/>
    <hyperlink ref="P25" r:id="rId27"/>
    <hyperlink ref="P27" r:id="rId28"/>
    <hyperlink ref="P28" r:id="rId29"/>
    <hyperlink ref="P29" r:id="rId30"/>
    <hyperlink ref="P30" r:id="rId31"/>
    <hyperlink ref="P31" r:id="rId32"/>
    <hyperlink ref="P32" r:id="rId33"/>
    <hyperlink ref="P34" r:id="rId34"/>
    <hyperlink ref="P36" r:id="rId35"/>
    <hyperlink ref="P43" r:id="rId36"/>
    <hyperlink ref="P44" r:id="rId37"/>
    <hyperlink ref="P45" r:id="rId38"/>
  </hyperlinks>
  <pageMargins left="0.75" right="0.75" top="1" bottom="1" header="0.51200000000000001" footer="0.51200000000000001"/>
  <pageSetup paperSize="9" orientation="portrait" horizontalDpi="300" verticalDpi="300" r:id="rId3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TOP</vt:lpstr>
      <vt:lpstr>What's New!</vt:lpstr>
      <vt:lpstr>Ni based alloy</vt:lpstr>
      <vt:lpstr>Carbon and alloy steel</vt:lpstr>
      <vt:lpstr>SUS</vt:lpstr>
      <vt:lpstr>Brass</vt:lpstr>
      <vt:lpstr>Copper</vt:lpstr>
      <vt:lpstr>Aluminum</vt:lpstr>
      <vt:lpstr>Ceramics</vt:lpstr>
      <vt:lpstr>Others</vt:lpstr>
      <vt:lpstr>Diffraction elastic consts</vt:lpstr>
      <vt:lpstr>Calculator</vt:lpstr>
      <vt:lpstr>Others!Print_Area</vt:lpstr>
      <vt:lpstr>SUS!Print_Area</vt:lpstr>
    </vt:vector>
  </TitlesOfParts>
  <Company>(株)デンソー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(株)デンソー</dc:creator>
  <cp:lastModifiedBy>Administrator</cp:lastModifiedBy>
  <cp:lastPrinted>2010-09-29T10:18:41Z</cp:lastPrinted>
  <dcterms:created xsi:type="dcterms:W3CDTF">2010-09-23T06:15:33Z</dcterms:created>
  <dcterms:modified xsi:type="dcterms:W3CDTF">2018-01-29T03:01:51Z</dcterms:modified>
</cp:coreProperties>
</file>